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3740" tabRatio="684"/>
  </bookViews>
  <sheets>
    <sheet name="LOTE 01" sheetId="1" r:id="rId1"/>
    <sheet name="LOTE 02" sheetId="15" r:id="rId2"/>
  </sheets>
  <externalReferences>
    <externalReference r:id="rId3"/>
  </externalReferences>
  <definedNames>
    <definedName name="_xlnm.Print_Area" localSheetId="0">'LOTE 01'!$A$1:$S$327</definedName>
    <definedName name="_xlnm.Print_Area" localSheetId="1">'LOTE 02'!$A$1:$S$188</definedName>
    <definedName name="BASEDECALCULO">[1]PREENCHER!$L$22:$M$22</definedName>
    <definedName name="CREACAU">[1]PREENCHER!$H$14:$I$14</definedName>
    <definedName name="ENCARGOS">[1]PREENCHER!$L$19:$M$19</definedName>
    <definedName name="ente">[1]PREENCHER!$H$5:$I$5</definedName>
    <definedName name="regime">[1]PREENCHER!$G$19:$H$19</definedName>
    <definedName name="_xlnm.Print_Titles" localSheetId="0">'LOTE 01'!$1:$8</definedName>
  </definedNames>
  <calcPr calcId="125725"/>
</workbook>
</file>

<file path=xl/calcChain.xml><?xml version="1.0" encoding="utf-8"?>
<calcChain xmlns="http://schemas.openxmlformats.org/spreadsheetml/2006/main">
  <c r="R183" i="15"/>
  <c r="J171"/>
  <c r="K169"/>
  <c r="J169"/>
  <c r="K164"/>
  <c r="J164"/>
  <c r="K163"/>
  <c r="J163"/>
  <c r="K162"/>
  <c r="J162"/>
  <c r="K161"/>
  <c r="J161"/>
  <c r="K153"/>
  <c r="J153"/>
  <c r="K145"/>
  <c r="J145"/>
  <c r="K135"/>
  <c r="J135"/>
  <c r="J130"/>
  <c r="K125"/>
  <c r="J125"/>
  <c r="K124"/>
  <c r="J124"/>
  <c r="J123"/>
  <c r="J122"/>
  <c r="J118"/>
  <c r="K117"/>
  <c r="J117"/>
  <c r="K114"/>
  <c r="J114"/>
  <c r="K113"/>
  <c r="J113"/>
  <c r="K112"/>
  <c r="J112"/>
  <c r="K111"/>
  <c r="J111"/>
  <c r="K110"/>
  <c r="J110"/>
  <c r="K109"/>
  <c r="J109"/>
  <c r="K108"/>
  <c r="J108"/>
  <c r="J94"/>
  <c r="K91"/>
  <c r="J91"/>
  <c r="K90"/>
  <c r="K85"/>
  <c r="J85"/>
  <c r="J84"/>
  <c r="K83"/>
  <c r="J83"/>
  <c r="J82"/>
  <c r="K81"/>
  <c r="J81"/>
  <c r="K80"/>
  <c r="K79"/>
  <c r="J79"/>
  <c r="K65"/>
  <c r="J65"/>
  <c r="K64"/>
  <c r="J64"/>
  <c r="K63"/>
  <c r="J63"/>
  <c r="J62"/>
  <c r="K61"/>
  <c r="J61"/>
  <c r="K60"/>
  <c r="J60"/>
  <c r="J59"/>
  <c r="K56"/>
  <c r="J56"/>
  <c r="K54"/>
  <c r="K52"/>
  <c r="J52"/>
  <c r="K51"/>
  <c r="J51"/>
  <c r="K50"/>
  <c r="J49"/>
  <c r="K48"/>
  <c r="J48"/>
  <c r="K47"/>
  <c r="K46"/>
  <c r="J46"/>
  <c r="K45"/>
  <c r="J45"/>
  <c r="K44"/>
  <c r="J44"/>
  <c r="K43"/>
  <c r="J43"/>
  <c r="K40"/>
  <c r="J40"/>
  <c r="K39"/>
  <c r="K38"/>
  <c r="J38"/>
  <c r="K37"/>
  <c r="K34"/>
  <c r="J34"/>
  <c r="K33"/>
  <c r="J33"/>
  <c r="K32"/>
  <c r="J32"/>
  <c r="J31"/>
  <c r="K30"/>
  <c r="J30"/>
  <c r="K29"/>
  <c r="J29"/>
  <c r="J28"/>
  <c r="K27"/>
  <c r="J26"/>
  <c r="K19"/>
  <c r="K18"/>
  <c r="J18"/>
  <c r="K17"/>
  <c r="J17"/>
  <c r="K16"/>
  <c r="X4"/>
  <c r="C4"/>
  <c r="W3"/>
  <c r="I37" l="1"/>
  <c r="L52"/>
  <c r="M11"/>
  <c r="Q11" s="1"/>
  <c r="I39"/>
  <c r="L108"/>
  <c r="I17"/>
  <c r="I59"/>
  <c r="L40"/>
  <c r="L45"/>
  <c r="I123"/>
  <c r="L114"/>
  <c r="K59"/>
  <c r="L59" s="1"/>
  <c r="K123"/>
  <c r="L123" s="1"/>
  <c r="L64"/>
  <c r="L112"/>
  <c r="M91"/>
  <c r="Q91" s="1"/>
  <c r="L65"/>
  <c r="I34"/>
  <c r="I84"/>
  <c r="L109"/>
  <c r="I130"/>
  <c r="I108"/>
  <c r="I49"/>
  <c r="K49"/>
  <c r="L49" s="1"/>
  <c r="L46"/>
  <c r="I62"/>
  <c r="I80"/>
  <c r="L85"/>
  <c r="L29"/>
  <c r="I122"/>
  <c r="I29"/>
  <c r="I11"/>
  <c r="J80"/>
  <c r="L80" s="1"/>
  <c r="L51"/>
  <c r="I52"/>
  <c r="L111"/>
  <c r="J37"/>
  <c r="L37" s="1"/>
  <c r="K84"/>
  <c r="L84" s="1"/>
  <c r="J11"/>
  <c r="J9" s="1"/>
  <c r="K11"/>
  <c r="L17"/>
  <c r="L34"/>
  <c r="I112"/>
  <c r="L18"/>
  <c r="L162"/>
  <c r="I48"/>
  <c r="I94"/>
  <c r="L38"/>
  <c r="I40"/>
  <c r="N11"/>
  <c r="R11" s="1"/>
  <c r="R9" s="1"/>
  <c r="I90"/>
  <c r="J90"/>
  <c r="L90" s="1"/>
  <c r="K62"/>
  <c r="L62" s="1"/>
  <c r="K130"/>
  <c r="L130" s="1"/>
  <c r="L56"/>
  <c r="L117"/>
  <c r="I51"/>
  <c r="L91"/>
  <c r="L81"/>
  <c r="L153"/>
  <c r="L161"/>
  <c r="I38"/>
  <c r="I60"/>
  <c r="I118"/>
  <c r="I32"/>
  <c r="L61"/>
  <c r="I83"/>
  <c r="K94"/>
  <c r="L94" s="1"/>
  <c r="I28"/>
  <c r="K28"/>
  <c r="L28" s="1"/>
  <c r="L32"/>
  <c r="I79"/>
  <c r="I111"/>
  <c r="I171"/>
  <c r="I50"/>
  <c r="J50"/>
  <c r="L50" s="1"/>
  <c r="N32"/>
  <c r="R32" s="1"/>
  <c r="J19"/>
  <c r="L19" s="1"/>
  <c r="I19"/>
  <c r="M82"/>
  <c r="J16"/>
  <c r="L16" s="1"/>
  <c r="I16"/>
  <c r="M16"/>
  <c r="M94"/>
  <c r="M62"/>
  <c r="M112"/>
  <c r="M90"/>
  <c r="M80"/>
  <c r="N123"/>
  <c r="R123" s="1"/>
  <c r="N109"/>
  <c r="R109" s="1"/>
  <c r="N47"/>
  <c r="R47" s="1"/>
  <c r="M123"/>
  <c r="M109"/>
  <c r="N164"/>
  <c r="R164" s="1"/>
  <c r="N130"/>
  <c r="R130" s="1"/>
  <c r="M164"/>
  <c r="M130"/>
  <c r="N161"/>
  <c r="R161" s="1"/>
  <c r="N113"/>
  <c r="R113" s="1"/>
  <c r="N91"/>
  <c r="R91" s="1"/>
  <c r="N81"/>
  <c r="R81" s="1"/>
  <c r="N61"/>
  <c r="R61" s="1"/>
  <c r="N51"/>
  <c r="R51" s="1"/>
  <c r="M161"/>
  <c r="N124"/>
  <c r="R124" s="1"/>
  <c r="N110"/>
  <c r="R110" s="1"/>
  <c r="N48"/>
  <c r="R48" s="1"/>
  <c r="N38"/>
  <c r="R38" s="1"/>
  <c r="N28"/>
  <c r="R28" s="1"/>
  <c r="M124"/>
  <c r="N169"/>
  <c r="R169" s="1"/>
  <c r="N145"/>
  <c r="R145" s="1"/>
  <c r="N117"/>
  <c r="R117" s="1"/>
  <c r="N85"/>
  <c r="R85" s="1"/>
  <c r="N65"/>
  <c r="R65" s="1"/>
  <c r="M169"/>
  <c r="M145"/>
  <c r="M117"/>
  <c r="N162"/>
  <c r="R162" s="1"/>
  <c r="N114"/>
  <c r="R114" s="1"/>
  <c r="M162"/>
  <c r="M114"/>
  <c r="N135"/>
  <c r="R135" s="1"/>
  <c r="N125"/>
  <c r="R125" s="1"/>
  <c r="N111"/>
  <c r="R111" s="1"/>
  <c r="M135"/>
  <c r="M125"/>
  <c r="M111"/>
  <c r="N171"/>
  <c r="R171" s="1"/>
  <c r="N122"/>
  <c r="R122" s="1"/>
  <c r="N118"/>
  <c r="R118" s="1"/>
  <c r="N108"/>
  <c r="R108" s="1"/>
  <c r="M171"/>
  <c r="M122"/>
  <c r="M118"/>
  <c r="N163"/>
  <c r="R163" s="1"/>
  <c r="N153"/>
  <c r="R153" s="1"/>
  <c r="M163"/>
  <c r="M153"/>
  <c r="N112"/>
  <c r="R112" s="1"/>
  <c r="N90"/>
  <c r="R90" s="1"/>
  <c r="N80"/>
  <c r="R80" s="1"/>
  <c r="N60"/>
  <c r="R60" s="1"/>
  <c r="N50"/>
  <c r="R50" s="1"/>
  <c r="N40"/>
  <c r="R40" s="1"/>
  <c r="N30"/>
  <c r="R30" s="1"/>
  <c r="M63"/>
  <c r="M56"/>
  <c r="N33"/>
  <c r="R33" s="1"/>
  <c r="N18"/>
  <c r="R18" s="1"/>
  <c r="M61"/>
  <c r="N54"/>
  <c r="R54" s="1"/>
  <c r="N49"/>
  <c r="R49" s="1"/>
  <c r="N44"/>
  <c r="R44" s="1"/>
  <c r="M33"/>
  <c r="M18"/>
  <c r="M54"/>
  <c r="M49"/>
  <c r="M44"/>
  <c r="N39"/>
  <c r="R39" s="1"/>
  <c r="M81"/>
  <c r="N79"/>
  <c r="R79" s="1"/>
  <c r="N59"/>
  <c r="R59" s="1"/>
  <c r="M39"/>
  <c r="N83"/>
  <c r="R83" s="1"/>
  <c r="M79"/>
  <c r="M59"/>
  <c r="N52"/>
  <c r="R52" s="1"/>
  <c r="M83"/>
  <c r="M52"/>
  <c r="N64"/>
  <c r="R64" s="1"/>
  <c r="M108"/>
  <c r="N94"/>
  <c r="R94" s="1"/>
  <c r="M85"/>
  <c r="M64"/>
  <c r="N62"/>
  <c r="R62" s="1"/>
  <c r="N37"/>
  <c r="R37" s="1"/>
  <c r="M34"/>
  <c r="M45"/>
  <c r="M40"/>
  <c r="M60"/>
  <c r="M110"/>
  <c r="N82"/>
  <c r="R82" s="1"/>
  <c r="N43"/>
  <c r="R43" s="1"/>
  <c r="M32"/>
  <c r="M29"/>
  <c r="N84"/>
  <c r="R84" s="1"/>
  <c r="N63"/>
  <c r="R63" s="1"/>
  <c r="N56"/>
  <c r="R56" s="1"/>
  <c r="M46"/>
  <c r="M30"/>
  <c r="N46"/>
  <c r="R46" s="1"/>
  <c r="M31"/>
  <c r="M84"/>
  <c r="M48"/>
  <c r="M43"/>
  <c r="M38"/>
  <c r="N16"/>
  <c r="R16" s="1"/>
  <c r="N45"/>
  <c r="R45" s="1"/>
  <c r="M28"/>
  <c r="N26"/>
  <c r="R26" s="1"/>
  <c r="M26"/>
  <c r="N19"/>
  <c r="R19" s="1"/>
  <c r="N17"/>
  <c r="R17" s="1"/>
  <c r="M19"/>
  <c r="M17"/>
  <c r="M113"/>
  <c r="M65"/>
  <c r="N34"/>
  <c r="R34" s="1"/>
  <c r="N31"/>
  <c r="R31" s="1"/>
  <c r="N27"/>
  <c r="R27" s="1"/>
  <c r="M27"/>
  <c r="M51"/>
  <c r="N29"/>
  <c r="R29" s="1"/>
  <c r="M47"/>
  <c r="M50"/>
  <c r="M37"/>
  <c r="L164"/>
  <c r="J47"/>
  <c r="L47" s="1"/>
  <c r="I47"/>
  <c r="K26"/>
  <c r="L26" s="1"/>
  <c r="I26"/>
  <c r="J54"/>
  <c r="L54" s="1"/>
  <c r="I54"/>
  <c r="I91"/>
  <c r="I18"/>
  <c r="L33"/>
  <c r="J39"/>
  <c r="L39" s="1"/>
  <c r="L44"/>
  <c r="K82"/>
  <c r="L82" s="1"/>
  <c r="I82"/>
  <c r="L30"/>
  <c r="I45"/>
  <c r="I31"/>
  <c r="L43"/>
  <c r="I43"/>
  <c r="L48"/>
  <c r="J27"/>
  <c r="L27" s="1"/>
  <c r="I27"/>
  <c r="K31"/>
  <c r="L31" s="1"/>
  <c r="L110"/>
  <c r="L125"/>
  <c r="L60"/>
  <c r="I64"/>
  <c r="L113"/>
  <c r="L169"/>
  <c r="L83"/>
  <c r="L145"/>
  <c r="L79"/>
  <c r="I81"/>
  <c r="I33"/>
  <c r="I44"/>
  <c r="I30"/>
  <c r="I56"/>
  <c r="I61"/>
  <c r="I46"/>
  <c r="L63"/>
  <c r="I109"/>
  <c r="I114"/>
  <c r="L124"/>
  <c r="I63"/>
  <c r="I65"/>
  <c r="L135"/>
  <c r="L163"/>
  <c r="K118"/>
  <c r="L118" s="1"/>
  <c r="K122"/>
  <c r="I125"/>
  <c r="I135"/>
  <c r="K171"/>
  <c r="I162"/>
  <c r="I85"/>
  <c r="I117"/>
  <c r="I145"/>
  <c r="I169"/>
  <c r="I110"/>
  <c r="I124"/>
  <c r="I113"/>
  <c r="I161"/>
  <c r="I164"/>
  <c r="I153"/>
  <c r="I163"/>
  <c r="Q9" l="1"/>
  <c r="S11"/>
  <c r="S9" s="1"/>
  <c r="O11"/>
  <c r="O91"/>
  <c r="L11"/>
  <c r="L9" s="1"/>
  <c r="K9"/>
  <c r="O112"/>
  <c r="Q112"/>
  <c r="S112" s="1"/>
  <c r="Q27"/>
  <c r="S27" s="1"/>
  <c r="O27"/>
  <c r="S91"/>
  <c r="Q169"/>
  <c r="O169"/>
  <c r="O56"/>
  <c r="Q56"/>
  <c r="S56" s="1"/>
  <c r="Q37"/>
  <c r="S37" s="1"/>
  <c r="O37"/>
  <c r="Q31"/>
  <c r="S31" s="1"/>
  <c r="O31"/>
  <c r="Q110"/>
  <c r="S110" s="1"/>
  <c r="O110"/>
  <c r="Q85"/>
  <c r="S85" s="1"/>
  <c r="O85"/>
  <c r="O63"/>
  <c r="Q63"/>
  <c r="S63" s="1"/>
  <c r="Q83"/>
  <c r="S83" s="1"/>
  <c r="O83"/>
  <c r="Q32"/>
  <c r="S32" s="1"/>
  <c r="O32"/>
  <c r="Q171"/>
  <c r="S171" s="1"/>
  <c r="O171"/>
  <c r="O123"/>
  <c r="Q123"/>
  <c r="S123" s="1"/>
  <c r="O38"/>
  <c r="Q38"/>
  <c r="S38" s="1"/>
  <c r="Q82"/>
  <c r="S82" s="1"/>
  <c r="O82"/>
  <c r="O43"/>
  <c r="Q43"/>
  <c r="S43" s="1"/>
  <c r="Q30"/>
  <c r="S30" s="1"/>
  <c r="O30"/>
  <c r="Q59"/>
  <c r="S59" s="1"/>
  <c r="O59"/>
  <c r="Q114"/>
  <c r="S114" s="1"/>
  <c r="O114"/>
  <c r="Q81"/>
  <c r="S81" s="1"/>
  <c r="O81"/>
  <c r="Q163"/>
  <c r="S163" s="1"/>
  <c r="O163"/>
  <c r="Q47"/>
  <c r="S47" s="1"/>
  <c r="O47"/>
  <c r="Q84"/>
  <c r="S84" s="1"/>
  <c r="O84"/>
  <c r="Q18"/>
  <c r="S18" s="1"/>
  <c r="O18"/>
  <c r="L122"/>
  <c r="Q108"/>
  <c r="S108" s="1"/>
  <c r="O108"/>
  <c r="Q153"/>
  <c r="S153" s="1"/>
  <c r="O153"/>
  <c r="L171"/>
  <c r="O33"/>
  <c r="Q33"/>
  <c r="S33" s="1"/>
  <c r="Q125"/>
  <c r="S125" s="1"/>
  <c r="O125"/>
  <c r="Q65"/>
  <c r="S65" s="1"/>
  <c r="O65"/>
  <c r="Q135"/>
  <c r="S135" s="1"/>
  <c r="O135"/>
  <c r="Q62"/>
  <c r="S62" s="1"/>
  <c r="O62"/>
  <c r="Q94"/>
  <c r="S94" s="1"/>
  <c r="O94"/>
  <c r="O90"/>
  <c r="Q90"/>
  <c r="S90" s="1"/>
  <c r="Q34"/>
  <c r="S34" s="1"/>
  <c r="O34"/>
  <c r="Q26"/>
  <c r="S26" s="1"/>
  <c r="O26"/>
  <c r="Q51"/>
  <c r="S51" s="1"/>
  <c r="O51"/>
  <c r="O111"/>
  <c r="Q111"/>
  <c r="S111" s="1"/>
  <c r="Q118"/>
  <c r="S118" s="1"/>
  <c r="O118"/>
  <c r="Q164"/>
  <c r="S164" s="1"/>
  <c r="O164"/>
  <c r="Q29"/>
  <c r="S29" s="1"/>
  <c r="O29"/>
  <c r="O109"/>
  <c r="Q109"/>
  <c r="S109" s="1"/>
  <c r="O46"/>
  <c r="Q46"/>
  <c r="S46" s="1"/>
  <c r="Q130"/>
  <c r="S130" s="1"/>
  <c r="O130"/>
  <c r="Q113"/>
  <c r="S113" s="1"/>
  <c r="O113"/>
  <c r="Q40"/>
  <c r="S40" s="1"/>
  <c r="O40"/>
  <c r="Q52"/>
  <c r="S52" s="1"/>
  <c r="O52"/>
  <c r="Q44"/>
  <c r="S44" s="1"/>
  <c r="O44"/>
  <c r="O61"/>
  <c r="Q61"/>
  <c r="S61" s="1"/>
  <c r="Q122"/>
  <c r="O122"/>
  <c r="O80"/>
  <c r="Q80"/>
  <c r="S80" s="1"/>
  <c r="Q64"/>
  <c r="S64" s="1"/>
  <c r="O64"/>
  <c r="Q48"/>
  <c r="S48" s="1"/>
  <c r="O48"/>
  <c r="Q162"/>
  <c r="S162" s="1"/>
  <c r="O162"/>
  <c r="Q17"/>
  <c r="S17" s="1"/>
  <c r="O17"/>
  <c r="Q45"/>
  <c r="S45" s="1"/>
  <c r="O45"/>
  <c r="O49"/>
  <c r="Q49"/>
  <c r="S49" s="1"/>
  <c r="Q39"/>
  <c r="S39" s="1"/>
  <c r="O39"/>
  <c r="Q161"/>
  <c r="S161" s="1"/>
  <c r="O161"/>
  <c r="Q145"/>
  <c r="O145"/>
  <c r="Q60"/>
  <c r="S60" s="1"/>
  <c r="O60"/>
  <c r="Q79"/>
  <c r="S79" s="1"/>
  <c r="O79"/>
  <c r="Q16"/>
  <c r="S16" s="1"/>
  <c r="O16"/>
  <c r="Q28"/>
  <c r="S28" s="1"/>
  <c r="O28"/>
  <c r="O50"/>
  <c r="Q50"/>
  <c r="S50" s="1"/>
  <c r="Q19"/>
  <c r="S19" s="1"/>
  <c r="O19"/>
  <c r="Q54"/>
  <c r="S54" s="1"/>
  <c r="O54"/>
  <c r="Q117"/>
  <c r="S117" s="1"/>
  <c r="O117"/>
  <c r="Q124"/>
  <c r="S124" s="1"/>
  <c r="O124"/>
  <c r="S169" l="1"/>
  <c r="S122"/>
  <c r="S145"/>
  <c r="C4" i="1" l="1"/>
  <c r="K290" l="1"/>
  <c r="K283"/>
  <c r="K284"/>
  <c r="K266"/>
  <c r="K262"/>
  <c r="K261"/>
  <c r="K252"/>
  <c r="K245"/>
  <c r="K221"/>
  <c r="K219"/>
  <c r="K218"/>
  <c r="K211"/>
  <c r="K209"/>
  <c r="K276" l="1"/>
  <c r="K210"/>
  <c r="K220"/>
  <c r="K164"/>
  <c r="K160"/>
  <c r="J197" l="1"/>
  <c r="J175"/>
  <c r="J20"/>
  <c r="J212"/>
  <c r="J238"/>
  <c r="J298"/>
  <c r="J292"/>
  <c r="J264"/>
  <c r="J277"/>
  <c r="J260"/>
  <c r="J254"/>
  <c r="J226"/>
  <c r="J230"/>
  <c r="J178"/>
  <c r="J186"/>
  <c r="J249"/>
  <c r="J262" l="1"/>
  <c r="L262" s="1"/>
  <c r="I262"/>
  <c r="J220"/>
  <c r="L220" s="1"/>
  <c r="I220"/>
  <c r="K161"/>
  <c r="J161"/>
  <c r="J177"/>
  <c r="J72"/>
  <c r="K206"/>
  <c r="J206"/>
  <c r="J276"/>
  <c r="L276" s="1"/>
  <c r="I276"/>
  <c r="J219"/>
  <c r="L219" s="1"/>
  <c r="I219"/>
  <c r="J261"/>
  <c r="L261" s="1"/>
  <c r="I261"/>
  <c r="J239"/>
  <c r="J256"/>
  <c r="J266"/>
  <c r="L266" s="1"/>
  <c r="I266"/>
  <c r="K166"/>
  <c r="J166"/>
  <c r="J283"/>
  <c r="L283" s="1"/>
  <c r="I283"/>
  <c r="J164"/>
  <c r="L164" s="1"/>
  <c r="I164"/>
  <c r="J210"/>
  <c r="L210" s="1"/>
  <c r="I210"/>
  <c r="J217"/>
  <c r="J209"/>
  <c r="L209" s="1"/>
  <c r="I209"/>
  <c r="J211"/>
  <c r="L211" s="1"/>
  <c r="I211"/>
  <c r="J284"/>
  <c r="L284" s="1"/>
  <c r="I284"/>
  <c r="J160"/>
  <c r="L160" s="1"/>
  <c r="I160"/>
  <c r="J218"/>
  <c r="L218" s="1"/>
  <c r="I218"/>
  <c r="J221"/>
  <c r="L221" s="1"/>
  <c r="I221"/>
  <c r="J245"/>
  <c r="L245" s="1"/>
  <c r="I245"/>
  <c r="J255"/>
  <c r="J64"/>
  <c r="J188"/>
  <c r="J257"/>
  <c r="J235"/>
  <c r="J65"/>
  <c r="K249"/>
  <c r="L249" s="1"/>
  <c r="I249"/>
  <c r="K186"/>
  <c r="L186" s="1"/>
  <c r="I186"/>
  <c r="J234"/>
  <c r="K292"/>
  <c r="L292" s="1"/>
  <c r="I292"/>
  <c r="J246"/>
  <c r="J222"/>
  <c r="K275"/>
  <c r="K248"/>
  <c r="J182"/>
  <c r="K286"/>
  <c r="J43"/>
  <c r="J248"/>
  <c r="K246"/>
  <c r="J286"/>
  <c r="K216"/>
  <c r="J232"/>
  <c r="K258"/>
  <c r="J275"/>
  <c r="J258"/>
  <c r="J216"/>
  <c r="K187"/>
  <c r="J263"/>
  <c r="J293"/>
  <c r="J93"/>
  <c r="J159"/>
  <c r="J187"/>
  <c r="J304"/>
  <c r="J231"/>
  <c r="J53"/>
  <c r="J251"/>
  <c r="K233"/>
  <c r="J62"/>
  <c r="J196"/>
  <c r="K227"/>
  <c r="J227"/>
  <c r="J233"/>
  <c r="K260"/>
  <c r="L260" s="1"/>
  <c r="I260"/>
  <c r="J285"/>
  <c r="J208"/>
  <c r="K120"/>
  <c r="I178"/>
  <c r="K178"/>
  <c r="L178" s="1"/>
  <c r="J267"/>
  <c r="J120"/>
  <c r="J157"/>
  <c r="J54"/>
  <c r="J121"/>
  <c r="J179"/>
  <c r="K226"/>
  <c r="L226" s="1"/>
  <c r="I226"/>
  <c r="J265"/>
  <c r="J259"/>
  <c r="J300"/>
  <c r="J214"/>
  <c r="J163"/>
  <c r="J229"/>
  <c r="K256"/>
  <c r="J213"/>
  <c r="J58"/>
  <c r="K158"/>
  <c r="K268"/>
  <c r="K177"/>
  <c r="J158"/>
  <c r="J268"/>
  <c r="K217"/>
  <c r="J207"/>
  <c r="K224"/>
  <c r="J302"/>
  <c r="J225"/>
  <c r="J224"/>
  <c r="J294"/>
  <c r="K254"/>
  <c r="L254" s="1"/>
  <c r="I254"/>
  <c r="I277"/>
  <c r="K277"/>
  <c r="L277" s="1"/>
  <c r="J86"/>
  <c r="J88"/>
  <c r="J247"/>
  <c r="J59"/>
  <c r="J66"/>
  <c r="K212"/>
  <c r="L212" s="1"/>
  <c r="I212"/>
  <c r="J243"/>
  <c r="K16"/>
  <c r="J55"/>
  <c r="J16"/>
  <c r="J131"/>
  <c r="J56"/>
  <c r="K57"/>
  <c r="K22"/>
  <c r="K15"/>
  <c r="K239"/>
  <c r="I264"/>
  <c r="K264"/>
  <c r="L264" s="1"/>
  <c r="J57"/>
  <c r="J22"/>
  <c r="J15"/>
  <c r="J215"/>
  <c r="K238"/>
  <c r="L238" s="1"/>
  <c r="I238"/>
  <c r="K20"/>
  <c r="L20" s="1"/>
  <c r="I20"/>
  <c r="J17"/>
  <c r="K230"/>
  <c r="L230" s="1"/>
  <c r="I230"/>
  <c r="K298"/>
  <c r="L298" s="1"/>
  <c r="I298"/>
  <c r="J42"/>
  <c r="J180"/>
  <c r="K70"/>
  <c r="J299"/>
  <c r="J63"/>
  <c r="J70"/>
  <c r="K197"/>
  <c r="L197" s="1"/>
  <c r="I197"/>
  <c r="J282"/>
  <c r="J307"/>
  <c r="J167"/>
  <c r="K205"/>
  <c r="J205"/>
  <c r="K72"/>
  <c r="J18"/>
  <c r="I175"/>
  <c r="K175"/>
  <c r="J171"/>
  <c r="L175" l="1"/>
  <c r="L256"/>
  <c r="I256"/>
  <c r="L239"/>
  <c r="I239"/>
  <c r="I177"/>
  <c r="L161"/>
  <c r="I216"/>
  <c r="I161"/>
  <c r="L177"/>
  <c r="I217"/>
  <c r="L216"/>
  <c r="L72"/>
  <c r="I72"/>
  <c r="L57"/>
  <c r="I57"/>
  <c r="L166"/>
  <c r="L206"/>
  <c r="L15"/>
  <c r="I120"/>
  <c r="L233"/>
  <c r="L224"/>
  <c r="I206"/>
  <c r="L120"/>
  <c r="I224"/>
  <c r="I286"/>
  <c r="L258"/>
  <c r="L205"/>
  <c r="J252"/>
  <c r="L252" s="1"/>
  <c r="I252"/>
  <c r="J290"/>
  <c r="L290" s="1"/>
  <c r="I290"/>
  <c r="L275"/>
  <c r="I187"/>
  <c r="L187"/>
  <c r="I205"/>
  <c r="I275"/>
  <c r="L217"/>
  <c r="I70"/>
  <c r="I166"/>
  <c r="L16"/>
  <c r="L286"/>
  <c r="I22"/>
  <c r="K291"/>
  <c r="I93"/>
  <c r="K93"/>
  <c r="L93" s="1"/>
  <c r="K232"/>
  <c r="L232" s="1"/>
  <c r="I232"/>
  <c r="I121"/>
  <c r="K121"/>
  <c r="L121" s="1"/>
  <c r="J244"/>
  <c r="K56"/>
  <c r="L56" s="1"/>
  <c r="I56"/>
  <c r="K302"/>
  <c r="L302" s="1"/>
  <c r="I302"/>
  <c r="K263"/>
  <c r="L263" s="1"/>
  <c r="I263"/>
  <c r="K179"/>
  <c r="L179" s="1"/>
  <c r="I179"/>
  <c r="I267"/>
  <c r="K267"/>
  <c r="L267" s="1"/>
  <c r="K257"/>
  <c r="L257" s="1"/>
  <c r="I257"/>
  <c r="K293"/>
  <c r="L293" s="1"/>
  <c r="I293"/>
  <c r="K167"/>
  <c r="L167" s="1"/>
  <c r="I167"/>
  <c r="I246"/>
  <c r="K222"/>
  <c r="L222" s="1"/>
  <c r="I222"/>
  <c r="K54"/>
  <c r="L54" s="1"/>
  <c r="I54"/>
  <c r="I58"/>
  <c r="K58"/>
  <c r="L58" s="1"/>
  <c r="I86"/>
  <c r="K86"/>
  <c r="L86" s="1"/>
  <c r="K188"/>
  <c r="L188" s="1"/>
  <c r="I188"/>
  <c r="K259"/>
  <c r="L259" s="1"/>
  <c r="I259"/>
  <c r="J228"/>
  <c r="J303"/>
  <c r="I215"/>
  <c r="K215"/>
  <c r="L215" s="1"/>
  <c r="K251"/>
  <c r="L251" s="1"/>
  <c r="I251"/>
  <c r="K303"/>
  <c r="L70"/>
  <c r="K55"/>
  <c r="L55" s="1"/>
  <c r="I55"/>
  <c r="J155"/>
  <c r="I227"/>
  <c r="I53"/>
  <c r="K53"/>
  <c r="L53" s="1"/>
  <c r="K64"/>
  <c r="L64" s="1"/>
  <c r="I64"/>
  <c r="I18"/>
  <c r="K18"/>
  <c r="L18" s="1"/>
  <c r="K157"/>
  <c r="I157"/>
  <c r="K208"/>
  <c r="L208" s="1"/>
  <c r="I208"/>
  <c r="L227"/>
  <c r="K182"/>
  <c r="L182" s="1"/>
  <c r="I182"/>
  <c r="K234"/>
  <c r="L234" s="1"/>
  <c r="I234"/>
  <c r="K171"/>
  <c r="L171" s="1"/>
  <c r="I171"/>
  <c r="K228"/>
  <c r="I268"/>
  <c r="I229"/>
  <c r="K229"/>
  <c r="L229" s="1"/>
  <c r="I258"/>
  <c r="I42"/>
  <c r="K42"/>
  <c r="L42" s="1"/>
  <c r="L246"/>
  <c r="K43"/>
  <c r="L43" s="1"/>
  <c r="I43"/>
  <c r="K247"/>
  <c r="L247" s="1"/>
  <c r="I247"/>
  <c r="K294"/>
  <c r="L294" s="1"/>
  <c r="I294"/>
  <c r="K17"/>
  <c r="L17" s="1"/>
  <c r="I17"/>
  <c r="I15"/>
  <c r="K207"/>
  <c r="L207" s="1"/>
  <c r="I207"/>
  <c r="L268"/>
  <c r="I196"/>
  <c r="K196"/>
  <c r="L196" s="1"/>
  <c r="L248"/>
  <c r="K255"/>
  <c r="L255" s="1"/>
  <c r="I255"/>
  <c r="K63"/>
  <c r="L63" s="1"/>
  <c r="I63"/>
  <c r="I285"/>
  <c r="K285"/>
  <c r="L285" s="1"/>
  <c r="K282"/>
  <c r="L282" s="1"/>
  <c r="I282"/>
  <c r="L158"/>
  <c r="K163"/>
  <c r="L163" s="1"/>
  <c r="I163"/>
  <c r="K231"/>
  <c r="L231" s="1"/>
  <c r="I231"/>
  <c r="K223"/>
  <c r="I248"/>
  <c r="K225"/>
  <c r="L225" s="1"/>
  <c r="I225"/>
  <c r="K235"/>
  <c r="L235" s="1"/>
  <c r="I235"/>
  <c r="I66"/>
  <c r="K66"/>
  <c r="L66" s="1"/>
  <c r="K59"/>
  <c r="L59" s="1"/>
  <c r="I59"/>
  <c r="J194"/>
  <c r="K180"/>
  <c r="L180" s="1"/>
  <c r="I180"/>
  <c r="I158"/>
  <c r="K304"/>
  <c r="L304" s="1"/>
  <c r="I304"/>
  <c r="K62"/>
  <c r="L62" s="1"/>
  <c r="I62"/>
  <c r="K301"/>
  <c r="K243"/>
  <c r="L243" s="1"/>
  <c r="I243"/>
  <c r="K300"/>
  <c r="L300" s="1"/>
  <c r="I300"/>
  <c r="K244"/>
  <c r="I88"/>
  <c r="K88"/>
  <c r="L88" s="1"/>
  <c r="I131"/>
  <c r="K131"/>
  <c r="L131" s="1"/>
  <c r="K194"/>
  <c r="J291"/>
  <c r="J253"/>
  <c r="I233"/>
  <c r="K159"/>
  <c r="L159" s="1"/>
  <c r="I159"/>
  <c r="J301"/>
  <c r="J223"/>
  <c r="I65"/>
  <c r="K65"/>
  <c r="L65" s="1"/>
  <c r="K307"/>
  <c r="L307" s="1"/>
  <c r="I307"/>
  <c r="K299"/>
  <c r="L299" s="1"/>
  <c r="I299"/>
  <c r="K213"/>
  <c r="L213" s="1"/>
  <c r="I213"/>
  <c r="K265"/>
  <c r="L265" s="1"/>
  <c r="I265"/>
  <c r="L22"/>
  <c r="I16"/>
  <c r="K253"/>
  <c r="K214"/>
  <c r="L214" s="1"/>
  <c r="I214"/>
  <c r="L228" l="1"/>
  <c r="L303"/>
  <c r="I228"/>
  <c r="I303"/>
  <c r="I244"/>
  <c r="I223"/>
  <c r="L244"/>
  <c r="L301"/>
  <c r="L223"/>
  <c r="I301"/>
  <c r="L253"/>
  <c r="I291"/>
  <c r="L291"/>
  <c r="L194"/>
  <c r="I194"/>
  <c r="K155"/>
  <c r="L157"/>
  <c r="L155" s="1"/>
  <c r="I253"/>
  <c r="J103" l="1"/>
  <c r="J104"/>
  <c r="K104"/>
  <c r="J41"/>
  <c r="K41"/>
  <c r="I103" l="1"/>
  <c r="L104"/>
  <c r="K103"/>
  <c r="L103" s="1"/>
  <c r="I104"/>
  <c r="I98"/>
  <c r="I99"/>
  <c r="J99"/>
  <c r="I97"/>
  <c r="J97"/>
  <c r="J92"/>
  <c r="K97"/>
  <c r="K99"/>
  <c r="K98"/>
  <c r="J98"/>
  <c r="I92"/>
  <c r="I95"/>
  <c r="K95"/>
  <c r="K92"/>
  <c r="J95"/>
  <c r="L41"/>
  <c r="I41"/>
  <c r="L92" l="1"/>
  <c r="L97"/>
  <c r="L99"/>
  <c r="L98"/>
  <c r="L95"/>
  <c r="J102" l="1"/>
  <c r="J101" s="1"/>
  <c r="J31"/>
  <c r="J35"/>
  <c r="J36"/>
  <c r="J49"/>
  <c r="J50"/>
  <c r="K50"/>
  <c r="J48"/>
  <c r="K48"/>
  <c r="I49"/>
  <c r="K49"/>
  <c r="I50"/>
  <c r="K34"/>
  <c r="I35"/>
  <c r="J33"/>
  <c r="J34"/>
  <c r="I31"/>
  <c r="K37"/>
  <c r="J37"/>
  <c r="I37"/>
  <c r="I33"/>
  <c r="K32"/>
  <c r="J32"/>
  <c r="K30"/>
  <c r="J30"/>
  <c r="J29"/>
  <c r="K29"/>
  <c r="K33"/>
  <c r="I34"/>
  <c r="K35"/>
  <c r="I36"/>
  <c r="K31"/>
  <c r="I32"/>
  <c r="I48"/>
  <c r="I30"/>
  <c r="I29"/>
  <c r="I102"/>
  <c r="K36" l="1"/>
  <c r="L36" s="1"/>
  <c r="L35"/>
  <c r="L31"/>
  <c r="L49"/>
  <c r="L50"/>
  <c r="L48"/>
  <c r="L34"/>
  <c r="L37"/>
  <c r="L33"/>
  <c r="L32"/>
  <c r="L30"/>
  <c r="L29"/>
  <c r="K102"/>
  <c r="K101" s="1"/>
  <c r="L102" l="1"/>
  <c r="L101" s="1"/>
  <c r="I143" l="1"/>
  <c r="J143"/>
  <c r="K143"/>
  <c r="K79"/>
  <c r="J79"/>
  <c r="I79"/>
  <c r="L143" l="1"/>
  <c r="L79"/>
  <c r="K153"/>
  <c r="J137"/>
  <c r="J153"/>
  <c r="X4"/>
  <c r="W3"/>
  <c r="K149" l="1"/>
  <c r="J149"/>
  <c r="J315"/>
  <c r="J314"/>
  <c r="J316"/>
  <c r="J313"/>
  <c r="J310"/>
  <c r="J279"/>
  <c r="J193"/>
  <c r="J184"/>
  <c r="J118"/>
  <c r="J192"/>
  <c r="J289"/>
  <c r="J126"/>
  <c r="J117"/>
  <c r="J198"/>
  <c r="J297"/>
  <c r="J278"/>
  <c r="J288"/>
  <c r="J69"/>
  <c r="J127"/>
  <c r="J84"/>
  <c r="J296"/>
  <c r="J83"/>
  <c r="J270"/>
  <c r="J128"/>
  <c r="J306"/>
  <c r="J309"/>
  <c r="J241"/>
  <c r="J272"/>
  <c r="J280"/>
  <c r="J191"/>
  <c r="J116"/>
  <c r="J185"/>
  <c r="J308"/>
  <c r="J189"/>
  <c r="J204"/>
  <c r="J271"/>
  <c r="J181"/>
  <c r="J273"/>
  <c r="J274"/>
  <c r="J281"/>
  <c r="J85"/>
  <c r="J311"/>
  <c r="J195"/>
  <c r="J312"/>
  <c r="J269"/>
  <c r="J124"/>
  <c r="J129"/>
  <c r="J170"/>
  <c r="J169" s="1"/>
  <c r="J68"/>
  <c r="J130"/>
  <c r="J14"/>
  <c r="J60"/>
  <c r="J67"/>
  <c r="J13"/>
  <c r="J19"/>
  <c r="J26"/>
  <c r="J147"/>
  <c r="J144"/>
  <c r="J115"/>
  <c r="J114"/>
  <c r="J109"/>
  <c r="K76"/>
  <c r="J76"/>
  <c r="J77"/>
  <c r="J111"/>
  <c r="K109"/>
  <c r="J38"/>
  <c r="J39"/>
  <c r="J146"/>
  <c r="J139"/>
  <c r="J80"/>
  <c r="K80"/>
  <c r="J136"/>
  <c r="K136"/>
  <c r="K110"/>
  <c r="J110"/>
  <c r="K78"/>
  <c r="J78"/>
  <c r="L153"/>
  <c r="I153"/>
  <c r="I137"/>
  <c r="K137"/>
  <c r="L137" s="1"/>
  <c r="I135"/>
  <c r="J135"/>
  <c r="K135"/>
  <c r="I80"/>
  <c r="K15" i="15" l="1"/>
  <c r="N15"/>
  <c r="R15" s="1"/>
  <c r="I15"/>
  <c r="K23"/>
  <c r="I23"/>
  <c r="N23"/>
  <c r="R23" s="1"/>
  <c r="K36"/>
  <c r="I36"/>
  <c r="N36"/>
  <c r="R36" s="1"/>
  <c r="I67"/>
  <c r="N67"/>
  <c r="R67" s="1"/>
  <c r="K67"/>
  <c r="K75"/>
  <c r="I75"/>
  <c r="N75"/>
  <c r="R75" s="1"/>
  <c r="K86"/>
  <c r="N86"/>
  <c r="R86" s="1"/>
  <c r="I86"/>
  <c r="K92"/>
  <c r="N92"/>
  <c r="R92" s="1"/>
  <c r="I92"/>
  <c r="K107"/>
  <c r="N107"/>
  <c r="R107" s="1"/>
  <c r="I107"/>
  <c r="K127"/>
  <c r="N127"/>
  <c r="R127" s="1"/>
  <c r="I127"/>
  <c r="K149"/>
  <c r="I149"/>
  <c r="N149"/>
  <c r="R149" s="1"/>
  <c r="K158"/>
  <c r="I158"/>
  <c r="N158"/>
  <c r="R158" s="1"/>
  <c r="K173"/>
  <c r="I173"/>
  <c r="N173"/>
  <c r="R173" s="1"/>
  <c r="J22"/>
  <c r="M22"/>
  <c r="J35"/>
  <c r="M35"/>
  <c r="J53"/>
  <c r="M53"/>
  <c r="M66"/>
  <c r="J66"/>
  <c r="M70"/>
  <c r="J70"/>
  <c r="J74"/>
  <c r="M74"/>
  <c r="J89"/>
  <c r="M89"/>
  <c r="J101"/>
  <c r="M101"/>
  <c r="M126"/>
  <c r="J126"/>
  <c r="J148"/>
  <c r="M148"/>
  <c r="J152"/>
  <c r="M152"/>
  <c r="J157"/>
  <c r="M157"/>
  <c r="J165"/>
  <c r="M165"/>
  <c r="J178"/>
  <c r="M178"/>
  <c r="K22"/>
  <c r="L22" s="1"/>
  <c r="I22"/>
  <c r="N22"/>
  <c r="R22" s="1"/>
  <c r="K35"/>
  <c r="N35"/>
  <c r="R35" s="1"/>
  <c r="I35"/>
  <c r="K53"/>
  <c r="L53" s="1"/>
  <c r="N53"/>
  <c r="R53" s="1"/>
  <c r="I53"/>
  <c r="K66"/>
  <c r="N66"/>
  <c r="R66" s="1"/>
  <c r="I66"/>
  <c r="K70"/>
  <c r="N70"/>
  <c r="R70" s="1"/>
  <c r="I70"/>
  <c r="K74"/>
  <c r="I74"/>
  <c r="N74"/>
  <c r="R74" s="1"/>
  <c r="K89"/>
  <c r="L89" s="1"/>
  <c r="N89"/>
  <c r="R89" s="1"/>
  <c r="I89"/>
  <c r="K101"/>
  <c r="N101"/>
  <c r="R101" s="1"/>
  <c r="I101"/>
  <c r="K126"/>
  <c r="N126"/>
  <c r="R126" s="1"/>
  <c r="I126"/>
  <c r="K148"/>
  <c r="N148"/>
  <c r="R148" s="1"/>
  <c r="I148"/>
  <c r="K152"/>
  <c r="L152" s="1"/>
  <c r="N152"/>
  <c r="R152" s="1"/>
  <c r="I152"/>
  <c r="I157"/>
  <c r="K157"/>
  <c r="L157" s="1"/>
  <c r="N157"/>
  <c r="R157" s="1"/>
  <c r="K165"/>
  <c r="L165" s="1"/>
  <c r="N165"/>
  <c r="R165" s="1"/>
  <c r="I165"/>
  <c r="K178"/>
  <c r="L178" s="1"/>
  <c r="I178"/>
  <c r="N178"/>
  <c r="R178" s="1"/>
  <c r="J21"/>
  <c r="M21"/>
  <c r="J25"/>
  <c r="M25"/>
  <c r="J42"/>
  <c r="M42"/>
  <c r="J58"/>
  <c r="M58"/>
  <c r="J69"/>
  <c r="M69"/>
  <c r="J73"/>
  <c r="M73"/>
  <c r="J77"/>
  <c r="M77"/>
  <c r="J95"/>
  <c r="M95"/>
  <c r="J116"/>
  <c r="M116"/>
  <c r="J134"/>
  <c r="M134"/>
  <c r="J147"/>
  <c r="M147"/>
  <c r="J151"/>
  <c r="M151"/>
  <c r="J156"/>
  <c r="M156"/>
  <c r="J160"/>
  <c r="M160"/>
  <c r="J177"/>
  <c r="J176" s="1"/>
  <c r="M177"/>
  <c r="K21"/>
  <c r="N21"/>
  <c r="R21" s="1"/>
  <c r="I21"/>
  <c r="K25"/>
  <c r="L25" s="1"/>
  <c r="N25"/>
  <c r="R25" s="1"/>
  <c r="I25"/>
  <c r="K42"/>
  <c r="L42" s="1"/>
  <c r="I42"/>
  <c r="N42"/>
  <c r="R42" s="1"/>
  <c r="K58"/>
  <c r="I58"/>
  <c r="N58"/>
  <c r="R58" s="1"/>
  <c r="K69"/>
  <c r="I69"/>
  <c r="N69"/>
  <c r="R69" s="1"/>
  <c r="K73"/>
  <c r="L73" s="1"/>
  <c r="N73"/>
  <c r="R73" s="1"/>
  <c r="I73"/>
  <c r="K77"/>
  <c r="L77" s="1"/>
  <c r="I77"/>
  <c r="N77"/>
  <c r="R77" s="1"/>
  <c r="K95"/>
  <c r="L95" s="1"/>
  <c r="I95"/>
  <c r="N95"/>
  <c r="R95" s="1"/>
  <c r="K116"/>
  <c r="I116"/>
  <c r="N116"/>
  <c r="R116" s="1"/>
  <c r="K134"/>
  <c r="L134" s="1"/>
  <c r="N134"/>
  <c r="R134" s="1"/>
  <c r="I134"/>
  <c r="N147"/>
  <c r="R147" s="1"/>
  <c r="I147"/>
  <c r="K147"/>
  <c r="K151"/>
  <c r="L151" s="1"/>
  <c r="N151"/>
  <c r="R151" s="1"/>
  <c r="I151"/>
  <c r="N156"/>
  <c r="R156" s="1"/>
  <c r="I156"/>
  <c r="K156"/>
  <c r="L156" s="1"/>
  <c r="K160"/>
  <c r="L160" s="1"/>
  <c r="N160"/>
  <c r="R160" s="1"/>
  <c r="I160"/>
  <c r="K177"/>
  <c r="N177"/>
  <c r="R177" s="1"/>
  <c r="R176" s="1"/>
  <c r="I177"/>
  <c r="J20"/>
  <c r="M20"/>
  <c r="J24"/>
  <c r="M24"/>
  <c r="J41"/>
  <c r="M41"/>
  <c r="J57"/>
  <c r="M57"/>
  <c r="J68"/>
  <c r="M68"/>
  <c r="M76"/>
  <c r="J76"/>
  <c r="J87"/>
  <c r="M87"/>
  <c r="J93"/>
  <c r="M93"/>
  <c r="J103"/>
  <c r="M103"/>
  <c r="J115"/>
  <c r="M115"/>
  <c r="J133"/>
  <c r="M133"/>
  <c r="J146"/>
  <c r="M146"/>
  <c r="J150"/>
  <c r="M150"/>
  <c r="J159"/>
  <c r="M159"/>
  <c r="J174"/>
  <c r="M174"/>
  <c r="K20"/>
  <c r="N20"/>
  <c r="R20" s="1"/>
  <c r="I20"/>
  <c r="K24"/>
  <c r="I24"/>
  <c r="N24"/>
  <c r="R24" s="1"/>
  <c r="K41"/>
  <c r="L41" s="1"/>
  <c r="N41"/>
  <c r="R41" s="1"/>
  <c r="I41"/>
  <c r="K57"/>
  <c r="I57"/>
  <c r="N57"/>
  <c r="R57" s="1"/>
  <c r="I68"/>
  <c r="N68"/>
  <c r="R68" s="1"/>
  <c r="K68"/>
  <c r="L68" s="1"/>
  <c r="K76"/>
  <c r="I76"/>
  <c r="N76"/>
  <c r="R76" s="1"/>
  <c r="K87"/>
  <c r="L87" s="1"/>
  <c r="N87"/>
  <c r="R87" s="1"/>
  <c r="I87"/>
  <c r="K93"/>
  <c r="N93"/>
  <c r="R93" s="1"/>
  <c r="I93"/>
  <c r="K103"/>
  <c r="I103"/>
  <c r="N103"/>
  <c r="R103" s="1"/>
  <c r="I115"/>
  <c r="N115"/>
  <c r="R115" s="1"/>
  <c r="K115"/>
  <c r="K133"/>
  <c r="L133" s="1"/>
  <c r="N133"/>
  <c r="R133" s="1"/>
  <c r="I133"/>
  <c r="N146"/>
  <c r="R146" s="1"/>
  <c r="K146"/>
  <c r="I146"/>
  <c r="K150"/>
  <c r="N150"/>
  <c r="R150" s="1"/>
  <c r="I150"/>
  <c r="K159"/>
  <c r="L159" s="1"/>
  <c r="N159"/>
  <c r="R159" s="1"/>
  <c r="I159"/>
  <c r="K174"/>
  <c r="L174" s="1"/>
  <c r="I174"/>
  <c r="N174"/>
  <c r="R174" s="1"/>
  <c r="J23"/>
  <c r="M23"/>
  <c r="J36"/>
  <c r="M36"/>
  <c r="J67"/>
  <c r="M67"/>
  <c r="J75"/>
  <c r="M75"/>
  <c r="J86"/>
  <c r="L86" s="1"/>
  <c r="M86"/>
  <c r="J92"/>
  <c r="M92"/>
  <c r="J107"/>
  <c r="M107"/>
  <c r="J127"/>
  <c r="M127"/>
  <c r="J149"/>
  <c r="M149"/>
  <c r="J158"/>
  <c r="M158"/>
  <c r="J173"/>
  <c r="M173"/>
  <c r="J15"/>
  <c r="M15"/>
  <c r="I149" i="1"/>
  <c r="K250"/>
  <c r="K295"/>
  <c r="K273"/>
  <c r="L273" s="1"/>
  <c r="I273"/>
  <c r="K191"/>
  <c r="L191" s="1"/>
  <c r="I191"/>
  <c r="K195"/>
  <c r="L195" s="1"/>
  <c r="I195"/>
  <c r="K128"/>
  <c r="L128" s="1"/>
  <c r="I128"/>
  <c r="I314"/>
  <c r="K314"/>
  <c r="L314" s="1"/>
  <c r="I147"/>
  <c r="K147"/>
  <c r="L147" s="1"/>
  <c r="K117"/>
  <c r="L117" s="1"/>
  <c r="I117"/>
  <c r="K170"/>
  <c r="I170"/>
  <c r="K312"/>
  <c r="L312" s="1"/>
  <c r="I312"/>
  <c r="K272"/>
  <c r="L272" s="1"/>
  <c r="I272"/>
  <c r="K192"/>
  <c r="L192" s="1"/>
  <c r="I192"/>
  <c r="K288"/>
  <c r="L288" s="1"/>
  <c r="I288"/>
  <c r="K241"/>
  <c r="L241" s="1"/>
  <c r="I241"/>
  <c r="K279"/>
  <c r="L279" s="1"/>
  <c r="I279"/>
  <c r="K278"/>
  <c r="L278" s="1"/>
  <c r="I278"/>
  <c r="K311"/>
  <c r="L311" s="1"/>
  <c r="I311"/>
  <c r="K144"/>
  <c r="L144" s="1"/>
  <c r="I144"/>
  <c r="K296"/>
  <c r="L296" s="1"/>
  <c r="I296"/>
  <c r="K269"/>
  <c r="L269" s="1"/>
  <c r="I269"/>
  <c r="K316"/>
  <c r="L316" s="1"/>
  <c r="I316"/>
  <c r="K124"/>
  <c r="L124" s="1"/>
  <c r="I124"/>
  <c r="K281"/>
  <c r="L281" s="1"/>
  <c r="I281"/>
  <c r="K127"/>
  <c r="L127" s="1"/>
  <c r="I127"/>
  <c r="K115"/>
  <c r="L115" s="1"/>
  <c r="I115"/>
  <c r="K274"/>
  <c r="L274" s="1"/>
  <c r="I274"/>
  <c r="K84"/>
  <c r="L84" s="1"/>
  <c r="I84"/>
  <c r="K270"/>
  <c r="L270" s="1"/>
  <c r="I270"/>
  <c r="K193"/>
  <c r="L193" s="1"/>
  <c r="I193"/>
  <c r="K185"/>
  <c r="L185" s="1"/>
  <c r="I185"/>
  <c r="K280"/>
  <c r="L280" s="1"/>
  <c r="I280"/>
  <c r="K271"/>
  <c r="L271" s="1"/>
  <c r="I271"/>
  <c r="K68"/>
  <c r="L68" s="1"/>
  <c r="I68"/>
  <c r="K308"/>
  <c r="L308" s="1"/>
  <c r="I308"/>
  <c r="K184"/>
  <c r="L184" s="1"/>
  <c r="I184"/>
  <c r="K19"/>
  <c r="L19" s="1"/>
  <c r="I19"/>
  <c r="K130"/>
  <c r="L130" s="1"/>
  <c r="I130"/>
  <c r="K126"/>
  <c r="L126" s="1"/>
  <c r="I126"/>
  <c r="K189"/>
  <c r="L189" s="1"/>
  <c r="I189"/>
  <c r="K13"/>
  <c r="L13" s="1"/>
  <c r="I13"/>
  <c r="K83"/>
  <c r="L83" s="1"/>
  <c r="I83"/>
  <c r="K69"/>
  <c r="L69" s="1"/>
  <c r="I69"/>
  <c r="K60"/>
  <c r="L60" s="1"/>
  <c r="I60"/>
  <c r="K309"/>
  <c r="L309" s="1"/>
  <c r="I309"/>
  <c r="K129"/>
  <c r="L129" s="1"/>
  <c r="I129"/>
  <c r="K26"/>
  <c r="L26" s="1"/>
  <c r="I26"/>
  <c r="K289"/>
  <c r="L289" s="1"/>
  <c r="I289"/>
  <c r="K118"/>
  <c r="L118" s="1"/>
  <c r="I118"/>
  <c r="K204"/>
  <c r="L204" s="1"/>
  <c r="I204"/>
  <c r="K181"/>
  <c r="I181"/>
  <c r="K85"/>
  <c r="L85" s="1"/>
  <c r="I85"/>
  <c r="I114"/>
  <c r="K114"/>
  <c r="L114" s="1"/>
  <c r="K67"/>
  <c r="L67" s="1"/>
  <c r="I67"/>
  <c r="K297"/>
  <c r="L297" s="1"/>
  <c r="I297"/>
  <c r="K310"/>
  <c r="L310" s="1"/>
  <c r="I310"/>
  <c r="K315"/>
  <c r="L315" s="1"/>
  <c r="I315"/>
  <c r="K198"/>
  <c r="L198" s="1"/>
  <c r="I198"/>
  <c r="K14"/>
  <c r="L14" s="1"/>
  <c r="I14"/>
  <c r="K306"/>
  <c r="L306" s="1"/>
  <c r="I306"/>
  <c r="K116"/>
  <c r="L116" s="1"/>
  <c r="I116"/>
  <c r="I313"/>
  <c r="K313"/>
  <c r="L313" s="1"/>
  <c r="J106"/>
  <c r="J199"/>
  <c r="J203"/>
  <c r="J240"/>
  <c r="J190"/>
  <c r="I109"/>
  <c r="I76"/>
  <c r="L76"/>
  <c r="J24"/>
  <c r="K77"/>
  <c r="L77" s="1"/>
  <c r="I77"/>
  <c r="J51"/>
  <c r="I111"/>
  <c r="K111"/>
  <c r="L111" s="1"/>
  <c r="J133"/>
  <c r="J11"/>
  <c r="J47"/>
  <c r="K40"/>
  <c r="K11"/>
  <c r="I40"/>
  <c r="I39"/>
  <c r="K39"/>
  <c r="L39" s="1"/>
  <c r="K38"/>
  <c r="I38"/>
  <c r="I146"/>
  <c r="K146"/>
  <c r="I139"/>
  <c r="I136"/>
  <c r="L80"/>
  <c r="K139"/>
  <c r="L139" s="1"/>
  <c r="I110"/>
  <c r="I78"/>
  <c r="L78"/>
  <c r="L149"/>
  <c r="L136"/>
  <c r="L135"/>
  <c r="L110"/>
  <c r="L109"/>
  <c r="L24" i="15" l="1"/>
  <c r="J167"/>
  <c r="L150"/>
  <c r="L103"/>
  <c r="L20"/>
  <c r="L148"/>
  <c r="L74"/>
  <c r="L35"/>
  <c r="L115"/>
  <c r="L93"/>
  <c r="L57"/>
  <c r="L147"/>
  <c r="L116"/>
  <c r="L69"/>
  <c r="L21"/>
  <c r="L101"/>
  <c r="J78"/>
  <c r="M78"/>
  <c r="J128"/>
  <c r="M128"/>
  <c r="K129"/>
  <c r="N129"/>
  <c r="R129" s="1"/>
  <c r="I129"/>
  <c r="J139"/>
  <c r="M139"/>
  <c r="K138"/>
  <c r="I138"/>
  <c r="N138"/>
  <c r="R138" s="1"/>
  <c r="K142"/>
  <c r="I142"/>
  <c r="N142"/>
  <c r="R142" s="1"/>
  <c r="J140"/>
  <c r="M140"/>
  <c r="K102"/>
  <c r="N102"/>
  <c r="R102" s="1"/>
  <c r="I102"/>
  <c r="K100"/>
  <c r="I100"/>
  <c r="N100"/>
  <c r="R100" s="1"/>
  <c r="I99"/>
  <c r="N99"/>
  <c r="R99" s="1"/>
  <c r="K99"/>
  <c r="J98"/>
  <c r="M98"/>
  <c r="Q159"/>
  <c r="S159" s="1"/>
  <c r="O159"/>
  <c r="Q146"/>
  <c r="O146"/>
  <c r="O115"/>
  <c r="Q115"/>
  <c r="S115" s="1"/>
  <c r="Q93"/>
  <c r="S93" s="1"/>
  <c r="O93"/>
  <c r="O57"/>
  <c r="Q57"/>
  <c r="S57" s="1"/>
  <c r="O24"/>
  <c r="Q24"/>
  <c r="S24" s="1"/>
  <c r="L126"/>
  <c r="O126"/>
  <c r="Q126"/>
  <c r="O70"/>
  <c r="Q70"/>
  <c r="S70" s="1"/>
  <c r="L15"/>
  <c r="L76"/>
  <c r="L58"/>
  <c r="L127"/>
  <c r="L75"/>
  <c r="K128"/>
  <c r="L128" s="1"/>
  <c r="N128"/>
  <c r="R128" s="1"/>
  <c r="I128"/>
  <c r="K131"/>
  <c r="N131"/>
  <c r="R131" s="1"/>
  <c r="M137"/>
  <c r="J137"/>
  <c r="J142"/>
  <c r="M142"/>
  <c r="K55"/>
  <c r="I55"/>
  <c r="N55"/>
  <c r="R55" s="1"/>
  <c r="J102"/>
  <c r="M102"/>
  <c r="J104"/>
  <c r="M104"/>
  <c r="O173"/>
  <c r="Q173"/>
  <c r="O149"/>
  <c r="Q149"/>
  <c r="S149" s="1"/>
  <c r="O107"/>
  <c r="Q107"/>
  <c r="S107" s="1"/>
  <c r="Q86"/>
  <c r="S86" s="1"/>
  <c r="O86"/>
  <c r="O67"/>
  <c r="Q67"/>
  <c r="S67" s="1"/>
  <c r="Q23"/>
  <c r="S23" s="1"/>
  <c r="O23"/>
  <c r="L146"/>
  <c r="O160"/>
  <c r="Q160"/>
  <c r="S160" s="1"/>
  <c r="O151"/>
  <c r="Q151"/>
  <c r="S151" s="1"/>
  <c r="O134"/>
  <c r="Q134"/>
  <c r="S134" s="1"/>
  <c r="O95"/>
  <c r="Q95"/>
  <c r="S95" s="1"/>
  <c r="O73"/>
  <c r="Q73"/>
  <c r="S73" s="1"/>
  <c r="O58"/>
  <c r="Q58"/>
  <c r="S58" s="1"/>
  <c r="Q25"/>
  <c r="S25" s="1"/>
  <c r="O25"/>
  <c r="O165"/>
  <c r="Q165"/>
  <c r="S165" s="1"/>
  <c r="Q152"/>
  <c r="S152" s="1"/>
  <c r="O152"/>
  <c r="O89"/>
  <c r="Q89"/>
  <c r="S89" s="1"/>
  <c r="Q53"/>
  <c r="S53" s="1"/>
  <c r="O53"/>
  <c r="O22"/>
  <c r="Q22"/>
  <c r="S22" s="1"/>
  <c r="L173"/>
  <c r="L167" s="1"/>
  <c r="K167"/>
  <c r="L70"/>
  <c r="L107"/>
  <c r="R13"/>
  <c r="K78"/>
  <c r="L78" s="1"/>
  <c r="I78"/>
  <c r="N78"/>
  <c r="R78" s="1"/>
  <c r="I132"/>
  <c r="N132"/>
  <c r="R132" s="1"/>
  <c r="K132"/>
  <c r="J138"/>
  <c r="M138"/>
  <c r="K137"/>
  <c r="I137"/>
  <c r="N137"/>
  <c r="R137" s="1"/>
  <c r="I141"/>
  <c r="K141"/>
  <c r="N141"/>
  <c r="R141" s="1"/>
  <c r="J55"/>
  <c r="M55"/>
  <c r="K97"/>
  <c r="N97"/>
  <c r="R97" s="1"/>
  <c r="I97"/>
  <c r="K98"/>
  <c r="N98"/>
  <c r="R98" s="1"/>
  <c r="I98"/>
  <c r="I104"/>
  <c r="N104"/>
  <c r="R104" s="1"/>
  <c r="K104"/>
  <c r="L104" s="1"/>
  <c r="Q174"/>
  <c r="S174" s="1"/>
  <c r="O174"/>
  <c r="O150"/>
  <c r="Q150"/>
  <c r="S150" s="1"/>
  <c r="O133"/>
  <c r="Q133"/>
  <c r="S133" s="1"/>
  <c r="O103"/>
  <c r="Q103"/>
  <c r="S103" s="1"/>
  <c r="Q87"/>
  <c r="S87" s="1"/>
  <c r="O87"/>
  <c r="O68"/>
  <c r="Q68"/>
  <c r="S68" s="1"/>
  <c r="O41"/>
  <c r="Q41"/>
  <c r="S41" s="1"/>
  <c r="Q20"/>
  <c r="S20" s="1"/>
  <c r="O20"/>
  <c r="L177"/>
  <c r="L176" s="1"/>
  <c r="K176"/>
  <c r="Q66"/>
  <c r="S66" s="1"/>
  <c r="O66"/>
  <c r="L158"/>
  <c r="L92"/>
  <c r="L36"/>
  <c r="J129"/>
  <c r="M129"/>
  <c r="J132"/>
  <c r="M132"/>
  <c r="K139"/>
  <c r="L139" s="1"/>
  <c r="I139"/>
  <c r="N139"/>
  <c r="R139" s="1"/>
  <c r="K140"/>
  <c r="L140" s="1"/>
  <c r="I140"/>
  <c r="N140"/>
  <c r="R140" s="1"/>
  <c r="J141"/>
  <c r="M141"/>
  <c r="J97"/>
  <c r="L97" s="1"/>
  <c r="M97"/>
  <c r="J100"/>
  <c r="M100"/>
  <c r="J99"/>
  <c r="M99"/>
  <c r="O15"/>
  <c r="Q15"/>
  <c r="O158"/>
  <c r="Q158"/>
  <c r="S158" s="1"/>
  <c r="O127"/>
  <c r="Q127"/>
  <c r="S127" s="1"/>
  <c r="Q92"/>
  <c r="S92" s="1"/>
  <c r="O92"/>
  <c r="O75"/>
  <c r="Q75"/>
  <c r="S75" s="1"/>
  <c r="Q36"/>
  <c r="S36" s="1"/>
  <c r="O36"/>
  <c r="O76"/>
  <c r="Q76"/>
  <c r="S76" s="1"/>
  <c r="Q177"/>
  <c r="O177"/>
  <c r="Q156"/>
  <c r="S156" s="1"/>
  <c r="O156"/>
  <c r="Q147"/>
  <c r="S147" s="1"/>
  <c r="O147"/>
  <c r="Q116"/>
  <c r="S116" s="1"/>
  <c r="O116"/>
  <c r="Q77"/>
  <c r="S77" s="1"/>
  <c r="O77"/>
  <c r="Q69"/>
  <c r="S69" s="1"/>
  <c r="O69"/>
  <c r="O42"/>
  <c r="Q42"/>
  <c r="S42" s="1"/>
  <c r="O21"/>
  <c r="Q21"/>
  <c r="S21" s="1"/>
  <c r="O178"/>
  <c r="Q178"/>
  <c r="S178" s="1"/>
  <c r="Q157"/>
  <c r="S157" s="1"/>
  <c r="O157"/>
  <c r="Q148"/>
  <c r="S148" s="1"/>
  <c r="O148"/>
  <c r="Q101"/>
  <c r="S101" s="1"/>
  <c r="O101"/>
  <c r="O74"/>
  <c r="Q74"/>
  <c r="S74" s="1"/>
  <c r="O35"/>
  <c r="Q35"/>
  <c r="S35" s="1"/>
  <c r="L66"/>
  <c r="R167"/>
  <c r="L149"/>
  <c r="L67"/>
  <c r="L23"/>
  <c r="J173" i="1"/>
  <c r="L181"/>
  <c r="J250"/>
  <c r="L250" s="1"/>
  <c r="J295"/>
  <c r="L295" s="1"/>
  <c r="J45"/>
  <c r="K169"/>
  <c r="L170"/>
  <c r="L169" s="1"/>
  <c r="K236"/>
  <c r="K240"/>
  <c r="L240" s="1"/>
  <c r="I240"/>
  <c r="K199"/>
  <c r="L199" s="1"/>
  <c r="I199"/>
  <c r="I51"/>
  <c r="K51"/>
  <c r="L51" s="1"/>
  <c r="K203"/>
  <c r="I203"/>
  <c r="J237"/>
  <c r="J236"/>
  <c r="I190"/>
  <c r="K190"/>
  <c r="N312"/>
  <c r="R312" s="1"/>
  <c r="N315"/>
  <c r="R315" s="1"/>
  <c r="M312"/>
  <c r="N309"/>
  <c r="R309" s="1"/>
  <c r="M307"/>
  <c r="M309"/>
  <c r="N316"/>
  <c r="R316" s="1"/>
  <c r="N306"/>
  <c r="R306" s="1"/>
  <c r="N311"/>
  <c r="R311" s="1"/>
  <c r="M316"/>
  <c r="M306"/>
  <c r="N314"/>
  <c r="R314" s="1"/>
  <c r="M314"/>
  <c r="M308"/>
  <c r="N313"/>
  <c r="R313" s="1"/>
  <c r="M313"/>
  <c r="N308"/>
  <c r="R308" s="1"/>
  <c r="M315"/>
  <c r="N310"/>
  <c r="R310" s="1"/>
  <c r="M310"/>
  <c r="N307"/>
  <c r="R307" s="1"/>
  <c r="M311"/>
  <c r="N300"/>
  <c r="R300" s="1"/>
  <c r="N290"/>
  <c r="R290" s="1"/>
  <c r="M300"/>
  <c r="M290"/>
  <c r="N297"/>
  <c r="R297" s="1"/>
  <c r="M297"/>
  <c r="N304"/>
  <c r="R304" s="1"/>
  <c r="N294"/>
  <c r="R294" s="1"/>
  <c r="M304"/>
  <c r="M294"/>
  <c r="N301"/>
  <c r="R301" s="1"/>
  <c r="N291"/>
  <c r="R291" s="1"/>
  <c r="M301"/>
  <c r="M291"/>
  <c r="N298"/>
  <c r="R298" s="1"/>
  <c r="N288"/>
  <c r="R288" s="1"/>
  <c r="M298"/>
  <c r="M288"/>
  <c r="N295"/>
  <c r="R295" s="1"/>
  <c r="N302"/>
  <c r="R302" s="1"/>
  <c r="N292"/>
  <c r="R292" s="1"/>
  <c r="M302"/>
  <c r="M292"/>
  <c r="N299"/>
  <c r="R299" s="1"/>
  <c r="N289"/>
  <c r="R289" s="1"/>
  <c r="M299"/>
  <c r="M289"/>
  <c r="N296"/>
  <c r="R296" s="1"/>
  <c r="M296"/>
  <c r="N303"/>
  <c r="R303" s="1"/>
  <c r="N293"/>
  <c r="R293" s="1"/>
  <c r="N285"/>
  <c r="R285" s="1"/>
  <c r="M303"/>
  <c r="M293"/>
  <c r="M283"/>
  <c r="N286"/>
  <c r="R286" s="1"/>
  <c r="M286"/>
  <c r="N283"/>
  <c r="R283" s="1"/>
  <c r="M285"/>
  <c r="M282"/>
  <c r="N282"/>
  <c r="R282" s="1"/>
  <c r="N284"/>
  <c r="R284" s="1"/>
  <c r="M284"/>
  <c r="N277"/>
  <c r="R277" s="1"/>
  <c r="N267"/>
  <c r="R267" s="1"/>
  <c r="N257"/>
  <c r="R257" s="1"/>
  <c r="N247"/>
  <c r="R247" s="1"/>
  <c r="N281"/>
  <c r="R281" s="1"/>
  <c r="M268"/>
  <c r="M252"/>
  <c r="N259"/>
  <c r="R259" s="1"/>
  <c r="N249"/>
  <c r="R249" s="1"/>
  <c r="M256"/>
  <c r="N273"/>
  <c r="R273" s="1"/>
  <c r="M263"/>
  <c r="M277"/>
  <c r="M267"/>
  <c r="M257"/>
  <c r="M247"/>
  <c r="N271"/>
  <c r="R271" s="1"/>
  <c r="N251"/>
  <c r="R251" s="1"/>
  <c r="M281"/>
  <c r="N278"/>
  <c r="R278" s="1"/>
  <c r="N248"/>
  <c r="R248" s="1"/>
  <c r="M258"/>
  <c r="M262"/>
  <c r="N228"/>
  <c r="R228" s="1"/>
  <c r="N276"/>
  <c r="R276" s="1"/>
  <c r="N256"/>
  <c r="R256" s="1"/>
  <c r="M246"/>
  <c r="N263"/>
  <c r="R263" s="1"/>
  <c r="N274"/>
  <c r="R274" s="1"/>
  <c r="N264"/>
  <c r="R264" s="1"/>
  <c r="N254"/>
  <c r="R254" s="1"/>
  <c r="N244"/>
  <c r="R244" s="1"/>
  <c r="M271"/>
  <c r="M251"/>
  <c r="N268"/>
  <c r="R268" s="1"/>
  <c r="M278"/>
  <c r="M248"/>
  <c r="N262"/>
  <c r="R262" s="1"/>
  <c r="N252"/>
  <c r="R252" s="1"/>
  <c r="M272"/>
  <c r="N279"/>
  <c r="R279" s="1"/>
  <c r="M269"/>
  <c r="M249"/>
  <c r="M274"/>
  <c r="M264"/>
  <c r="M254"/>
  <c r="M244"/>
  <c r="M230"/>
  <c r="N261"/>
  <c r="R261" s="1"/>
  <c r="M261"/>
  <c r="N258"/>
  <c r="R258" s="1"/>
  <c r="N272"/>
  <c r="R272" s="1"/>
  <c r="N266"/>
  <c r="R266" s="1"/>
  <c r="N246"/>
  <c r="R246" s="1"/>
  <c r="M276"/>
  <c r="M266"/>
  <c r="N253"/>
  <c r="R253" s="1"/>
  <c r="N243"/>
  <c r="R243" s="1"/>
  <c r="N225"/>
  <c r="R225" s="1"/>
  <c r="M273"/>
  <c r="N275"/>
  <c r="R275" s="1"/>
  <c r="N265"/>
  <c r="R265" s="1"/>
  <c r="N255"/>
  <c r="R255" s="1"/>
  <c r="N245"/>
  <c r="R245" s="1"/>
  <c r="N231"/>
  <c r="R231" s="1"/>
  <c r="M275"/>
  <c r="M265"/>
  <c r="M255"/>
  <c r="M245"/>
  <c r="N269"/>
  <c r="R269" s="1"/>
  <c r="M279"/>
  <c r="M259"/>
  <c r="M270"/>
  <c r="N280"/>
  <c r="R280" s="1"/>
  <c r="N250"/>
  <c r="R250" s="1"/>
  <c r="N260"/>
  <c r="R260" s="1"/>
  <c r="M243"/>
  <c r="M260"/>
  <c r="M253"/>
  <c r="M280"/>
  <c r="N270"/>
  <c r="R270" s="1"/>
  <c r="M233"/>
  <c r="M240"/>
  <c r="N241"/>
  <c r="R241" s="1"/>
  <c r="N226"/>
  <c r="R226" s="1"/>
  <c r="M232"/>
  <c r="N229"/>
  <c r="R229" s="1"/>
  <c r="N230"/>
  <c r="R230" s="1"/>
  <c r="M227"/>
  <c r="M239"/>
  <c r="M225"/>
  <c r="M231"/>
  <c r="N238"/>
  <c r="R238" s="1"/>
  <c r="N232"/>
  <c r="R232" s="1"/>
  <c r="N240"/>
  <c r="R240" s="1"/>
  <c r="M234"/>
  <c r="M228"/>
  <c r="N239"/>
  <c r="R239" s="1"/>
  <c r="N227"/>
  <c r="R227" s="1"/>
  <c r="N234"/>
  <c r="R234" s="1"/>
  <c r="M229"/>
  <c r="M226"/>
  <c r="M238"/>
  <c r="M235"/>
  <c r="M241"/>
  <c r="N233"/>
  <c r="R233" s="1"/>
  <c r="N235"/>
  <c r="R235" s="1"/>
  <c r="N236"/>
  <c r="R236" s="1"/>
  <c r="N220"/>
  <c r="R220" s="1"/>
  <c r="N210"/>
  <c r="R210" s="1"/>
  <c r="M219"/>
  <c r="M216"/>
  <c r="M223"/>
  <c r="M220"/>
  <c r="M210"/>
  <c r="M188"/>
  <c r="M204"/>
  <c r="M193"/>
  <c r="N221"/>
  <c r="R221" s="1"/>
  <c r="M211"/>
  <c r="M209"/>
  <c r="N217"/>
  <c r="R217" s="1"/>
  <c r="N207"/>
  <c r="R207" s="1"/>
  <c r="N188"/>
  <c r="R188" s="1"/>
  <c r="N224"/>
  <c r="R224" s="1"/>
  <c r="M214"/>
  <c r="N211"/>
  <c r="R211" s="1"/>
  <c r="N218"/>
  <c r="R218" s="1"/>
  <c r="N208"/>
  <c r="R208" s="1"/>
  <c r="M213"/>
  <c r="M217"/>
  <c r="M207"/>
  <c r="N214"/>
  <c r="R214" s="1"/>
  <c r="N204"/>
  <c r="R204" s="1"/>
  <c r="M224"/>
  <c r="M221"/>
  <c r="M195"/>
  <c r="M218"/>
  <c r="M208"/>
  <c r="M205"/>
  <c r="M212"/>
  <c r="N219"/>
  <c r="R219" s="1"/>
  <c r="N216"/>
  <c r="R216" s="1"/>
  <c r="N223"/>
  <c r="R223" s="1"/>
  <c r="N213"/>
  <c r="R213" s="1"/>
  <c r="N215"/>
  <c r="R215" s="1"/>
  <c r="N205"/>
  <c r="R205" s="1"/>
  <c r="M215"/>
  <c r="N222"/>
  <c r="R222" s="1"/>
  <c r="N212"/>
  <c r="R212" s="1"/>
  <c r="M222"/>
  <c r="N209"/>
  <c r="R209" s="1"/>
  <c r="N206"/>
  <c r="R206" s="1"/>
  <c r="M206"/>
  <c r="N203"/>
  <c r="R203" s="1"/>
  <c r="M203"/>
  <c r="M187"/>
  <c r="M197"/>
  <c r="N195"/>
  <c r="R195" s="1"/>
  <c r="N197"/>
  <c r="R197" s="1"/>
  <c r="N187"/>
  <c r="R187" s="1"/>
  <c r="N180"/>
  <c r="R180" s="1"/>
  <c r="N198"/>
  <c r="R198" s="1"/>
  <c r="M181"/>
  <c r="M196"/>
  <c r="N189"/>
  <c r="R189" s="1"/>
  <c r="N199"/>
  <c r="R199" s="1"/>
  <c r="M199"/>
  <c r="N194"/>
  <c r="R194" s="1"/>
  <c r="M190"/>
  <c r="M194"/>
  <c r="N179"/>
  <c r="R179" s="1"/>
  <c r="N196"/>
  <c r="R196" s="1"/>
  <c r="N192"/>
  <c r="R192" s="1"/>
  <c r="N191"/>
  <c r="R191" s="1"/>
  <c r="M198"/>
  <c r="M189"/>
  <c r="M180"/>
  <c r="N181"/>
  <c r="R181" s="1"/>
  <c r="M192"/>
  <c r="M186"/>
  <c r="N186"/>
  <c r="R186" s="1"/>
  <c r="M191"/>
  <c r="N182"/>
  <c r="R182" s="1"/>
  <c r="N193"/>
  <c r="R193" s="1"/>
  <c r="M182"/>
  <c r="N190"/>
  <c r="R190" s="1"/>
  <c r="M179"/>
  <c r="N184"/>
  <c r="R184" s="1"/>
  <c r="M184"/>
  <c r="N175"/>
  <c r="R175" s="1"/>
  <c r="M175"/>
  <c r="M178"/>
  <c r="M171"/>
  <c r="N178"/>
  <c r="R178" s="1"/>
  <c r="M185"/>
  <c r="N185"/>
  <c r="R185" s="1"/>
  <c r="M177"/>
  <c r="N171"/>
  <c r="R171" s="1"/>
  <c r="N177"/>
  <c r="R177" s="1"/>
  <c r="M170"/>
  <c r="N170"/>
  <c r="R170" s="1"/>
  <c r="N167"/>
  <c r="R167" s="1"/>
  <c r="M167"/>
  <c r="N163"/>
  <c r="R163" s="1"/>
  <c r="N166"/>
  <c r="R166" s="1"/>
  <c r="N164"/>
  <c r="R164" s="1"/>
  <c r="M164"/>
  <c r="M159"/>
  <c r="M163"/>
  <c r="M160"/>
  <c r="N159"/>
  <c r="R159" s="1"/>
  <c r="M166"/>
  <c r="M161"/>
  <c r="N161"/>
  <c r="R161" s="1"/>
  <c r="N160"/>
  <c r="R160" s="1"/>
  <c r="N158"/>
  <c r="R158" s="1"/>
  <c r="M158"/>
  <c r="N157"/>
  <c r="R157" s="1"/>
  <c r="M157"/>
  <c r="L106"/>
  <c r="N128"/>
  <c r="R128" s="1"/>
  <c r="M128"/>
  <c r="N131"/>
  <c r="R131" s="1"/>
  <c r="M130"/>
  <c r="M131"/>
  <c r="N129"/>
  <c r="R129" s="1"/>
  <c r="M129"/>
  <c r="N127"/>
  <c r="R127" s="1"/>
  <c r="M127"/>
  <c r="N130"/>
  <c r="R130" s="1"/>
  <c r="K106"/>
  <c r="N121"/>
  <c r="R121" s="1"/>
  <c r="M126"/>
  <c r="M124"/>
  <c r="N126"/>
  <c r="R126" s="1"/>
  <c r="M120"/>
  <c r="N124"/>
  <c r="R124" s="1"/>
  <c r="N120"/>
  <c r="R120" s="1"/>
  <c r="M121"/>
  <c r="M118"/>
  <c r="M117"/>
  <c r="N118"/>
  <c r="R118" s="1"/>
  <c r="N117"/>
  <c r="R117" s="1"/>
  <c r="M116"/>
  <c r="N116"/>
  <c r="R116" s="1"/>
  <c r="N93"/>
  <c r="R93" s="1"/>
  <c r="M93"/>
  <c r="M84"/>
  <c r="N88"/>
  <c r="R88" s="1"/>
  <c r="N84"/>
  <c r="R84" s="1"/>
  <c r="N85"/>
  <c r="R85" s="1"/>
  <c r="M85"/>
  <c r="N86"/>
  <c r="R86" s="1"/>
  <c r="N83"/>
  <c r="R83" s="1"/>
  <c r="M83"/>
  <c r="M86"/>
  <c r="M88"/>
  <c r="M72"/>
  <c r="N72"/>
  <c r="R72" s="1"/>
  <c r="M62"/>
  <c r="M70"/>
  <c r="N65"/>
  <c r="R65" s="1"/>
  <c r="N63"/>
  <c r="R63" s="1"/>
  <c r="M67"/>
  <c r="N68"/>
  <c r="R68" s="1"/>
  <c r="N62"/>
  <c r="R62" s="1"/>
  <c r="M65"/>
  <c r="M63"/>
  <c r="N64"/>
  <c r="R64" s="1"/>
  <c r="N70"/>
  <c r="R70" s="1"/>
  <c r="M68"/>
  <c r="N69"/>
  <c r="R69" s="1"/>
  <c r="M66"/>
  <c r="N66"/>
  <c r="R66" s="1"/>
  <c r="N67"/>
  <c r="R67" s="1"/>
  <c r="M64"/>
  <c r="M69"/>
  <c r="M60"/>
  <c r="N60"/>
  <c r="R60" s="1"/>
  <c r="M58"/>
  <c r="N58"/>
  <c r="R58" s="1"/>
  <c r="N56"/>
  <c r="R56" s="1"/>
  <c r="M56"/>
  <c r="N54"/>
  <c r="R54" s="1"/>
  <c r="M53"/>
  <c r="M57"/>
  <c r="N55"/>
  <c r="R55" s="1"/>
  <c r="N53"/>
  <c r="R53" s="1"/>
  <c r="M55"/>
  <c r="N57"/>
  <c r="R57" s="1"/>
  <c r="M54"/>
  <c r="N59"/>
  <c r="R59" s="1"/>
  <c r="M59"/>
  <c r="N43"/>
  <c r="R43" s="1"/>
  <c r="M42"/>
  <c r="M43"/>
  <c r="N42"/>
  <c r="R42" s="1"/>
  <c r="K28"/>
  <c r="M22"/>
  <c r="M26"/>
  <c r="N26"/>
  <c r="R26" s="1"/>
  <c r="M24"/>
  <c r="N22"/>
  <c r="R22" s="1"/>
  <c r="N15"/>
  <c r="R15" s="1"/>
  <c r="M15"/>
  <c r="M19"/>
  <c r="M16"/>
  <c r="N18"/>
  <c r="R18" s="1"/>
  <c r="N16"/>
  <c r="R16" s="1"/>
  <c r="N17"/>
  <c r="R17" s="1"/>
  <c r="M14"/>
  <c r="M18"/>
  <c r="N20"/>
  <c r="R20" s="1"/>
  <c r="N13"/>
  <c r="R13" s="1"/>
  <c r="N19"/>
  <c r="R19" s="1"/>
  <c r="M13"/>
  <c r="M17"/>
  <c r="N14"/>
  <c r="R14" s="1"/>
  <c r="M20"/>
  <c r="N82"/>
  <c r="R82" s="1"/>
  <c r="J82"/>
  <c r="J74" s="1"/>
  <c r="K133"/>
  <c r="L133"/>
  <c r="M103"/>
  <c r="N104"/>
  <c r="R104" s="1"/>
  <c r="M104"/>
  <c r="N103"/>
  <c r="R103" s="1"/>
  <c r="N99"/>
  <c r="R99" s="1"/>
  <c r="N98"/>
  <c r="R98" s="1"/>
  <c r="M97"/>
  <c r="M98"/>
  <c r="M99"/>
  <c r="N97"/>
  <c r="R97" s="1"/>
  <c r="M92"/>
  <c r="N92"/>
  <c r="R92" s="1"/>
  <c r="M95"/>
  <c r="N95"/>
  <c r="R95" s="1"/>
  <c r="L11"/>
  <c r="N47"/>
  <c r="R47" s="1"/>
  <c r="M41"/>
  <c r="N41"/>
  <c r="R41" s="1"/>
  <c r="N40"/>
  <c r="R40" s="1"/>
  <c r="M40"/>
  <c r="J40"/>
  <c r="J28" s="1"/>
  <c r="I11"/>
  <c r="M11"/>
  <c r="N11"/>
  <c r="R11" s="1"/>
  <c r="K151"/>
  <c r="L38"/>
  <c r="M39"/>
  <c r="N39"/>
  <c r="R39" s="1"/>
  <c r="M51"/>
  <c r="N51"/>
  <c r="R51" s="1"/>
  <c r="M49"/>
  <c r="N49"/>
  <c r="R49" s="1"/>
  <c r="M50"/>
  <c r="N50"/>
  <c r="R50" s="1"/>
  <c r="M38"/>
  <c r="N38"/>
  <c r="R38" s="1"/>
  <c r="M37"/>
  <c r="N37"/>
  <c r="R37" s="1"/>
  <c r="M35"/>
  <c r="M33"/>
  <c r="N35"/>
  <c r="R35" s="1"/>
  <c r="N33"/>
  <c r="R33" s="1"/>
  <c r="M36"/>
  <c r="M34"/>
  <c r="N36"/>
  <c r="R36" s="1"/>
  <c r="N34"/>
  <c r="R34" s="1"/>
  <c r="M31"/>
  <c r="N31"/>
  <c r="R31" s="1"/>
  <c r="M32"/>
  <c r="N32"/>
  <c r="R32" s="1"/>
  <c r="M47"/>
  <c r="M48"/>
  <c r="N48"/>
  <c r="R48" s="1"/>
  <c r="M30"/>
  <c r="N30"/>
  <c r="R30" s="1"/>
  <c r="M29"/>
  <c r="N29"/>
  <c r="R29" s="1"/>
  <c r="N102"/>
  <c r="R102" s="1"/>
  <c r="M102"/>
  <c r="L146"/>
  <c r="M146"/>
  <c r="M143"/>
  <c r="N146"/>
  <c r="R146" s="1"/>
  <c r="N143"/>
  <c r="R143" s="1"/>
  <c r="M147"/>
  <c r="M144"/>
  <c r="N147"/>
  <c r="R147" s="1"/>
  <c r="N144"/>
  <c r="R144" s="1"/>
  <c r="N76"/>
  <c r="R76" s="1"/>
  <c r="M114"/>
  <c r="N114"/>
  <c r="R114" s="1"/>
  <c r="M111"/>
  <c r="N111"/>
  <c r="R111" s="1"/>
  <c r="M76"/>
  <c r="Q76" s="1"/>
  <c r="N80"/>
  <c r="R80" s="1"/>
  <c r="M115"/>
  <c r="N115"/>
  <c r="R115" s="1"/>
  <c r="M80"/>
  <c r="Q80" s="1"/>
  <c r="N78"/>
  <c r="R78" s="1"/>
  <c r="M79"/>
  <c r="N79"/>
  <c r="R79" s="1"/>
  <c r="M77"/>
  <c r="N77"/>
  <c r="R77" s="1"/>
  <c r="M78"/>
  <c r="Q78" s="1"/>
  <c r="M153"/>
  <c r="M135"/>
  <c r="M109"/>
  <c r="N153"/>
  <c r="R153" s="1"/>
  <c r="N137"/>
  <c r="R137" s="1"/>
  <c r="N109"/>
  <c r="R109" s="1"/>
  <c r="M139"/>
  <c r="M110"/>
  <c r="M137"/>
  <c r="N139"/>
  <c r="R139" s="1"/>
  <c r="N110"/>
  <c r="R110" s="1"/>
  <c r="N136"/>
  <c r="R136" s="1"/>
  <c r="M136"/>
  <c r="M149"/>
  <c r="N149"/>
  <c r="R149" s="1"/>
  <c r="N135"/>
  <c r="R135" s="1"/>
  <c r="L98" i="15" l="1"/>
  <c r="R120"/>
  <c r="S15"/>
  <c r="Q13"/>
  <c r="Q100"/>
  <c r="S100" s="1"/>
  <c r="O100"/>
  <c r="O141"/>
  <c r="Q141"/>
  <c r="S141" s="1"/>
  <c r="Q132"/>
  <c r="S132" s="1"/>
  <c r="O132"/>
  <c r="J72"/>
  <c r="M72"/>
  <c r="K105"/>
  <c r="I105"/>
  <c r="N105"/>
  <c r="R105" s="1"/>
  <c r="I71"/>
  <c r="N71"/>
  <c r="R71" s="1"/>
  <c r="K71"/>
  <c r="O142"/>
  <c r="Q142"/>
  <c r="S142" s="1"/>
  <c r="S146"/>
  <c r="J88"/>
  <c r="M88"/>
  <c r="S177"/>
  <c r="S176" s="1"/>
  <c r="Q176"/>
  <c r="J154"/>
  <c r="M154"/>
  <c r="Q55"/>
  <c r="S55" s="1"/>
  <c r="O55"/>
  <c r="O138"/>
  <c r="Q138"/>
  <c r="S138" s="1"/>
  <c r="K155"/>
  <c r="N155"/>
  <c r="R155" s="1"/>
  <c r="I155"/>
  <c r="S173"/>
  <c r="S167" s="1"/>
  <c r="Q167"/>
  <c r="Q102"/>
  <c r="S102" s="1"/>
  <c r="O102"/>
  <c r="Q137"/>
  <c r="S137" s="1"/>
  <c r="O137"/>
  <c r="S126"/>
  <c r="Q98"/>
  <c r="S98" s="1"/>
  <c r="O98"/>
  <c r="M105"/>
  <c r="J105"/>
  <c r="L105" s="1"/>
  <c r="Q78"/>
  <c r="S78" s="1"/>
  <c r="O78"/>
  <c r="L55"/>
  <c r="O99"/>
  <c r="Q99"/>
  <c r="S99" s="1"/>
  <c r="Q97"/>
  <c r="S97" s="1"/>
  <c r="O97"/>
  <c r="Q129"/>
  <c r="S129" s="1"/>
  <c r="O129"/>
  <c r="J71"/>
  <c r="M71"/>
  <c r="K72"/>
  <c r="L72" s="1"/>
  <c r="I72"/>
  <c r="N72"/>
  <c r="R72" s="1"/>
  <c r="Q140"/>
  <c r="S140" s="1"/>
  <c r="O140"/>
  <c r="O139"/>
  <c r="Q139"/>
  <c r="S139" s="1"/>
  <c r="L141"/>
  <c r="L137"/>
  <c r="K120"/>
  <c r="L100"/>
  <c r="L142"/>
  <c r="L129"/>
  <c r="J131"/>
  <c r="L131" s="1"/>
  <c r="M131"/>
  <c r="J155"/>
  <c r="L155" s="1"/>
  <c r="M155"/>
  <c r="K88"/>
  <c r="L88" s="1"/>
  <c r="I88"/>
  <c r="N88"/>
  <c r="R88" s="1"/>
  <c r="K154"/>
  <c r="N154"/>
  <c r="R154" s="1"/>
  <c r="I154"/>
  <c r="O104"/>
  <c r="Q104"/>
  <c r="S104" s="1"/>
  <c r="O128"/>
  <c r="Q128"/>
  <c r="S128" s="1"/>
  <c r="L132"/>
  <c r="I131"/>
  <c r="L99"/>
  <c r="L102"/>
  <c r="L138"/>
  <c r="N237" i="1"/>
  <c r="R237" s="1"/>
  <c r="R201" s="1"/>
  <c r="K237"/>
  <c r="L237" s="1"/>
  <c r="K173"/>
  <c r="J201"/>
  <c r="M250"/>
  <c r="Q250" s="1"/>
  <c r="S250" s="1"/>
  <c r="I295"/>
  <c r="M295"/>
  <c r="Q295" s="1"/>
  <c r="S295" s="1"/>
  <c r="I250"/>
  <c r="M236"/>
  <c r="Q236" s="1"/>
  <c r="S236" s="1"/>
  <c r="L236"/>
  <c r="L190"/>
  <c r="L173" s="1"/>
  <c r="I237"/>
  <c r="L203"/>
  <c r="N12"/>
  <c r="R12" s="1"/>
  <c r="I236"/>
  <c r="M237"/>
  <c r="Q237" s="1"/>
  <c r="O314"/>
  <c r="Q314"/>
  <c r="S314" s="1"/>
  <c r="Q309"/>
  <c r="S309" s="1"/>
  <c r="O309"/>
  <c r="Q313"/>
  <c r="S313" s="1"/>
  <c r="O313"/>
  <c r="Q307"/>
  <c r="S307" s="1"/>
  <c r="O307"/>
  <c r="Q310"/>
  <c r="S310" s="1"/>
  <c r="O310"/>
  <c r="Q316"/>
  <c r="S316" s="1"/>
  <c r="O316"/>
  <c r="Q312"/>
  <c r="S312" s="1"/>
  <c r="O312"/>
  <c r="O315"/>
  <c r="Q315"/>
  <c r="S315" s="1"/>
  <c r="Q306"/>
  <c r="S306" s="1"/>
  <c r="O306"/>
  <c r="Q311"/>
  <c r="S311" s="1"/>
  <c r="O311"/>
  <c r="O308"/>
  <c r="Q308"/>
  <c r="S308" s="1"/>
  <c r="O286"/>
  <c r="Q286"/>
  <c r="S286" s="1"/>
  <c r="Q303"/>
  <c r="S303" s="1"/>
  <c r="O303"/>
  <c r="Q291"/>
  <c r="S291" s="1"/>
  <c r="O291"/>
  <c r="Q298"/>
  <c r="S298" s="1"/>
  <c r="O298"/>
  <c r="Q304"/>
  <c r="S304" s="1"/>
  <c r="O304"/>
  <c r="Q301"/>
  <c r="S301" s="1"/>
  <c r="O301"/>
  <c r="Q289"/>
  <c r="S289" s="1"/>
  <c r="O289"/>
  <c r="Q299"/>
  <c r="S299" s="1"/>
  <c r="O299"/>
  <c r="Q293"/>
  <c r="S293" s="1"/>
  <c r="O293"/>
  <c r="Q297"/>
  <c r="S297" s="1"/>
  <c r="O297"/>
  <c r="Q288"/>
  <c r="S288" s="1"/>
  <c r="O288"/>
  <c r="Q296"/>
  <c r="S296" s="1"/>
  <c r="O296"/>
  <c r="O284"/>
  <c r="Q284"/>
  <c r="S284" s="1"/>
  <c r="Q292"/>
  <c r="S292" s="1"/>
  <c r="O292"/>
  <c r="Q290"/>
  <c r="S290" s="1"/>
  <c r="O290"/>
  <c r="Q302"/>
  <c r="S302" s="1"/>
  <c r="O302"/>
  <c r="Q300"/>
  <c r="S300" s="1"/>
  <c r="O300"/>
  <c r="O285"/>
  <c r="Q285"/>
  <c r="S285" s="1"/>
  <c r="Q294"/>
  <c r="S294" s="1"/>
  <c r="O294"/>
  <c r="Q283"/>
  <c r="S283" s="1"/>
  <c r="O283"/>
  <c r="O282"/>
  <c r="Q282"/>
  <c r="S282" s="1"/>
  <c r="Q231"/>
  <c r="S231" s="1"/>
  <c r="O231"/>
  <c r="Q225"/>
  <c r="S225" s="1"/>
  <c r="O225"/>
  <c r="Q251"/>
  <c r="S251" s="1"/>
  <c r="O251"/>
  <c r="Q267"/>
  <c r="S267" s="1"/>
  <c r="O267"/>
  <c r="Q272"/>
  <c r="S272" s="1"/>
  <c r="O272"/>
  <c r="O257"/>
  <c r="Q257"/>
  <c r="S257" s="1"/>
  <c r="O263"/>
  <c r="Q263"/>
  <c r="S263" s="1"/>
  <c r="Q227"/>
  <c r="S227" s="1"/>
  <c r="O227"/>
  <c r="Q279"/>
  <c r="S279" s="1"/>
  <c r="O279"/>
  <c r="Q241"/>
  <c r="S241" s="1"/>
  <c r="O241"/>
  <c r="O238"/>
  <c r="Q238"/>
  <c r="S238" s="1"/>
  <c r="Q232"/>
  <c r="S232" s="1"/>
  <c r="O232"/>
  <c r="Q265"/>
  <c r="S265" s="1"/>
  <c r="O265"/>
  <c r="Q244"/>
  <c r="S244" s="1"/>
  <c r="O244"/>
  <c r="Q246"/>
  <c r="S246" s="1"/>
  <c r="O246"/>
  <c r="Q252"/>
  <c r="S252" s="1"/>
  <c r="O252"/>
  <c r="Q270"/>
  <c r="S270" s="1"/>
  <c r="O270"/>
  <c r="Q229"/>
  <c r="S229" s="1"/>
  <c r="O229"/>
  <c r="Q264"/>
  <c r="S264" s="1"/>
  <c r="O264"/>
  <c r="O234"/>
  <c r="Q234"/>
  <c r="S234" s="1"/>
  <c r="Q278"/>
  <c r="S278" s="1"/>
  <c r="O278"/>
  <c r="Q271"/>
  <c r="S271" s="1"/>
  <c r="O271"/>
  <c r="Q245"/>
  <c r="S245" s="1"/>
  <c r="O245"/>
  <c r="Q275"/>
  <c r="S275" s="1"/>
  <c r="O275"/>
  <c r="O240"/>
  <c r="Q240"/>
  <c r="S240" s="1"/>
  <c r="Q274"/>
  <c r="S274" s="1"/>
  <c r="O274"/>
  <c r="O248"/>
  <c r="Q248"/>
  <c r="S248" s="1"/>
  <c r="O277"/>
  <c r="Q277"/>
  <c r="S277" s="1"/>
  <c r="Q259"/>
  <c r="S259" s="1"/>
  <c r="O259"/>
  <c r="O235"/>
  <c r="Q235"/>
  <c r="S235" s="1"/>
  <c r="O268"/>
  <c r="Q268"/>
  <c r="S268" s="1"/>
  <c r="O233"/>
  <c r="Q233"/>
  <c r="S233" s="1"/>
  <c r="O249"/>
  <c r="Q249"/>
  <c r="S249" s="1"/>
  <c r="Q262"/>
  <c r="S262" s="1"/>
  <c r="O262"/>
  <c r="Q253"/>
  <c r="S253" s="1"/>
  <c r="O253"/>
  <c r="Q281"/>
  <c r="S281" s="1"/>
  <c r="O281"/>
  <c r="Q247"/>
  <c r="S247" s="1"/>
  <c r="O247"/>
  <c r="Q239"/>
  <c r="S239" s="1"/>
  <c r="O239"/>
  <c r="O256"/>
  <c r="Q256"/>
  <c r="S256" s="1"/>
  <c r="O230"/>
  <c r="Q230"/>
  <c r="S230" s="1"/>
  <c r="Q226"/>
  <c r="S226" s="1"/>
  <c r="O226"/>
  <c r="Q254"/>
  <c r="S254" s="1"/>
  <c r="O254"/>
  <c r="Q269"/>
  <c r="S269" s="1"/>
  <c r="O269"/>
  <c r="Q258"/>
  <c r="S258" s="1"/>
  <c r="O258"/>
  <c r="O273"/>
  <c r="Q273"/>
  <c r="S273" s="1"/>
  <c r="Q260"/>
  <c r="S260" s="1"/>
  <c r="O260"/>
  <c r="Q243"/>
  <c r="S243" s="1"/>
  <c r="O243"/>
  <c r="O266"/>
  <c r="Q266"/>
  <c r="S266" s="1"/>
  <c r="Q276"/>
  <c r="S276" s="1"/>
  <c r="O276"/>
  <c r="Q261"/>
  <c r="S261" s="1"/>
  <c r="O261"/>
  <c r="O255"/>
  <c r="Q255"/>
  <c r="S255" s="1"/>
  <c r="Q228"/>
  <c r="S228" s="1"/>
  <c r="O228"/>
  <c r="Q280"/>
  <c r="S280" s="1"/>
  <c r="O280"/>
  <c r="R173"/>
  <c r="Q209"/>
  <c r="S209" s="1"/>
  <c r="O209"/>
  <c r="Q180"/>
  <c r="S180" s="1"/>
  <c r="O180"/>
  <c r="Q197"/>
  <c r="S197" s="1"/>
  <c r="O197"/>
  <c r="Q205"/>
  <c r="S205" s="1"/>
  <c r="O205"/>
  <c r="Q211"/>
  <c r="S211" s="1"/>
  <c r="O211"/>
  <c r="O191"/>
  <c r="Q191"/>
  <c r="S191" s="1"/>
  <c r="O189"/>
  <c r="Q189"/>
  <c r="S189" s="1"/>
  <c r="Q187"/>
  <c r="S187" s="1"/>
  <c r="O187"/>
  <c r="O208"/>
  <c r="Q208"/>
  <c r="S208" s="1"/>
  <c r="Q186"/>
  <c r="S186" s="1"/>
  <c r="O186"/>
  <c r="Q218"/>
  <c r="S218" s="1"/>
  <c r="O218"/>
  <c r="Q195"/>
  <c r="S195" s="1"/>
  <c r="O195"/>
  <c r="Q204"/>
  <c r="S204" s="1"/>
  <c r="O204"/>
  <c r="O206"/>
  <c r="Q206"/>
  <c r="S206" s="1"/>
  <c r="Q221"/>
  <c r="S221" s="1"/>
  <c r="O221"/>
  <c r="Q188"/>
  <c r="S188" s="1"/>
  <c r="O188"/>
  <c r="O182"/>
  <c r="Q182"/>
  <c r="S182" s="1"/>
  <c r="Q196"/>
  <c r="S196" s="1"/>
  <c r="O196"/>
  <c r="Q192"/>
  <c r="S192" s="1"/>
  <c r="O192"/>
  <c r="Q212"/>
  <c r="S212" s="1"/>
  <c r="O212"/>
  <c r="Q203"/>
  <c r="O203"/>
  <c r="O210"/>
  <c r="Q210"/>
  <c r="S210" s="1"/>
  <c r="O220"/>
  <c r="Q220"/>
  <c r="S220" s="1"/>
  <c r="O194"/>
  <c r="Q194"/>
  <c r="S194" s="1"/>
  <c r="O190"/>
  <c r="Q190"/>
  <c r="S190" s="1"/>
  <c r="O222"/>
  <c r="Q222"/>
  <c r="S222" s="1"/>
  <c r="Q207"/>
  <c r="S207" s="1"/>
  <c r="O207"/>
  <c r="O216"/>
  <c r="Q216"/>
  <c r="S216" s="1"/>
  <c r="Q181"/>
  <c r="S181" s="1"/>
  <c r="O181"/>
  <c r="Q224"/>
  <c r="S224" s="1"/>
  <c r="O224"/>
  <c r="Q217"/>
  <c r="S217" s="1"/>
  <c r="O217"/>
  <c r="Q219"/>
  <c r="S219" s="1"/>
  <c r="O219"/>
  <c r="Q215"/>
  <c r="S215" s="1"/>
  <c r="O215"/>
  <c r="Q214"/>
  <c r="S214" s="1"/>
  <c r="O214"/>
  <c r="Q198"/>
  <c r="S198" s="1"/>
  <c r="O198"/>
  <c r="Q179"/>
  <c r="S179" s="1"/>
  <c r="O179"/>
  <c r="O199"/>
  <c r="Q199"/>
  <c r="S199" s="1"/>
  <c r="O213"/>
  <c r="Q213"/>
  <c r="S213" s="1"/>
  <c r="Q193"/>
  <c r="S193" s="1"/>
  <c r="O193"/>
  <c r="Q223"/>
  <c r="S223" s="1"/>
  <c r="O223"/>
  <c r="R169"/>
  <c r="R155"/>
  <c r="O177"/>
  <c r="Q177"/>
  <c r="S177" s="1"/>
  <c r="Q171"/>
  <c r="S171" s="1"/>
  <c r="O171"/>
  <c r="Q178"/>
  <c r="S178" s="1"/>
  <c r="O178"/>
  <c r="Q185"/>
  <c r="S185" s="1"/>
  <c r="O185"/>
  <c r="Q184"/>
  <c r="S184" s="1"/>
  <c r="O184"/>
  <c r="Q175"/>
  <c r="O175"/>
  <c r="Q170"/>
  <c r="O170"/>
  <c r="O163"/>
  <c r="Q163"/>
  <c r="S163" s="1"/>
  <c r="Q159"/>
  <c r="S159" s="1"/>
  <c r="O159"/>
  <c r="O164"/>
  <c r="Q164"/>
  <c r="S164" s="1"/>
  <c r="Q161"/>
  <c r="S161" s="1"/>
  <c r="O161"/>
  <c r="Q166"/>
  <c r="S166" s="1"/>
  <c r="O166"/>
  <c r="Q167"/>
  <c r="S167" s="1"/>
  <c r="O167"/>
  <c r="O158"/>
  <c r="Q158"/>
  <c r="S158" s="1"/>
  <c r="O160"/>
  <c r="Q160"/>
  <c r="S160" s="1"/>
  <c r="Q157"/>
  <c r="O157"/>
  <c r="R106"/>
  <c r="Q127"/>
  <c r="S127" s="1"/>
  <c r="O127"/>
  <c r="Q129"/>
  <c r="S129" s="1"/>
  <c r="O129"/>
  <c r="O131"/>
  <c r="Q131"/>
  <c r="S131" s="1"/>
  <c r="Q130"/>
  <c r="S130" s="1"/>
  <c r="O130"/>
  <c r="O128"/>
  <c r="Q128"/>
  <c r="S128" s="1"/>
  <c r="O121"/>
  <c r="Q121"/>
  <c r="S121" s="1"/>
  <c r="Q120"/>
  <c r="S120" s="1"/>
  <c r="O120"/>
  <c r="O124"/>
  <c r="Q124"/>
  <c r="S124" s="1"/>
  <c r="O126"/>
  <c r="Q126"/>
  <c r="S126" s="1"/>
  <c r="O116"/>
  <c r="Q116"/>
  <c r="S116" s="1"/>
  <c r="Q117"/>
  <c r="S117" s="1"/>
  <c r="O117"/>
  <c r="Q118"/>
  <c r="S118" s="1"/>
  <c r="O118"/>
  <c r="O93"/>
  <c r="Q93"/>
  <c r="S93" s="1"/>
  <c r="O88"/>
  <c r="Q88"/>
  <c r="S88" s="1"/>
  <c r="Q86"/>
  <c r="S86" s="1"/>
  <c r="O86"/>
  <c r="O83"/>
  <c r="Q83"/>
  <c r="S83" s="1"/>
  <c r="R74"/>
  <c r="Q85"/>
  <c r="S85" s="1"/>
  <c r="O85"/>
  <c r="O84"/>
  <c r="Q84"/>
  <c r="S84" s="1"/>
  <c r="R45"/>
  <c r="Q72"/>
  <c r="S72" s="1"/>
  <c r="O72"/>
  <c r="Q66"/>
  <c r="S66" s="1"/>
  <c r="O66"/>
  <c r="Q68"/>
  <c r="S68" s="1"/>
  <c r="O68"/>
  <c r="Q63"/>
  <c r="S63" s="1"/>
  <c r="O63"/>
  <c r="O65"/>
  <c r="Q65"/>
  <c r="S65" s="1"/>
  <c r="O69"/>
  <c r="Q69"/>
  <c r="S69" s="1"/>
  <c r="Q67"/>
  <c r="S67" s="1"/>
  <c r="O67"/>
  <c r="Q64"/>
  <c r="S64" s="1"/>
  <c r="O64"/>
  <c r="O70"/>
  <c r="Q70"/>
  <c r="S70" s="1"/>
  <c r="Q62"/>
  <c r="S62" s="1"/>
  <c r="O62"/>
  <c r="Q55"/>
  <c r="S55" s="1"/>
  <c r="O55"/>
  <c r="Q57"/>
  <c r="S57" s="1"/>
  <c r="O57"/>
  <c r="O53"/>
  <c r="Q53"/>
  <c r="S53" s="1"/>
  <c r="O56"/>
  <c r="Q56"/>
  <c r="S56" s="1"/>
  <c r="Q54"/>
  <c r="S54" s="1"/>
  <c r="O54"/>
  <c r="Q58"/>
  <c r="S58" s="1"/>
  <c r="O58"/>
  <c r="O59"/>
  <c r="Q59"/>
  <c r="S59" s="1"/>
  <c r="O60"/>
  <c r="Q60"/>
  <c r="S60" s="1"/>
  <c r="R28"/>
  <c r="Q43"/>
  <c r="S43" s="1"/>
  <c r="O43"/>
  <c r="Q42"/>
  <c r="S42" s="1"/>
  <c r="O42"/>
  <c r="Q24"/>
  <c r="Q26"/>
  <c r="S26" s="1"/>
  <c r="O26"/>
  <c r="Q22"/>
  <c r="S22" s="1"/>
  <c r="O22"/>
  <c r="O17"/>
  <c r="Q17"/>
  <c r="S17" s="1"/>
  <c r="Q18"/>
  <c r="S18" s="1"/>
  <c r="O18"/>
  <c r="Q14"/>
  <c r="S14" s="1"/>
  <c r="O14"/>
  <c r="Q20"/>
  <c r="S20" s="1"/>
  <c r="O20"/>
  <c r="Q13"/>
  <c r="S13" s="1"/>
  <c r="O13"/>
  <c r="O16"/>
  <c r="Q16"/>
  <c r="S16" s="1"/>
  <c r="Q19"/>
  <c r="S19" s="1"/>
  <c r="O19"/>
  <c r="O15"/>
  <c r="Q15"/>
  <c r="S15" s="1"/>
  <c r="K82"/>
  <c r="J90"/>
  <c r="M82"/>
  <c r="Q82" s="1"/>
  <c r="S82" s="1"/>
  <c r="I82"/>
  <c r="K90"/>
  <c r="L40"/>
  <c r="L28" s="1"/>
  <c r="R101"/>
  <c r="R141"/>
  <c r="R133"/>
  <c r="O104"/>
  <c r="Q104"/>
  <c r="S104" s="1"/>
  <c r="Q103"/>
  <c r="S103" s="1"/>
  <c r="O103"/>
  <c r="R90"/>
  <c r="Q99"/>
  <c r="S99" s="1"/>
  <c r="O99"/>
  <c r="Q97"/>
  <c r="S97" s="1"/>
  <c r="O97"/>
  <c r="Q98"/>
  <c r="S98" s="1"/>
  <c r="O98"/>
  <c r="Q92"/>
  <c r="O92"/>
  <c r="Q95"/>
  <c r="S95" s="1"/>
  <c r="O95"/>
  <c r="I47"/>
  <c r="K47"/>
  <c r="K45" s="1"/>
  <c r="Q41"/>
  <c r="S41" s="1"/>
  <c r="O41"/>
  <c r="Q40"/>
  <c r="S40" s="1"/>
  <c r="O40"/>
  <c r="O11"/>
  <c r="Q11"/>
  <c r="R151"/>
  <c r="K141"/>
  <c r="O39"/>
  <c r="Q39"/>
  <c r="S39" s="1"/>
  <c r="O51"/>
  <c r="Q51"/>
  <c r="S51" s="1"/>
  <c r="O49"/>
  <c r="Q49"/>
  <c r="S49" s="1"/>
  <c r="O50"/>
  <c r="Q50"/>
  <c r="S50" s="1"/>
  <c r="O38"/>
  <c r="Q38"/>
  <c r="S38" s="1"/>
  <c r="O37"/>
  <c r="Q37"/>
  <c r="S37" s="1"/>
  <c r="O36"/>
  <c r="Q36"/>
  <c r="S36" s="1"/>
  <c r="O35"/>
  <c r="Q35"/>
  <c r="S35" s="1"/>
  <c r="O34"/>
  <c r="Q34"/>
  <c r="S34" s="1"/>
  <c r="O33"/>
  <c r="Q33"/>
  <c r="S33" s="1"/>
  <c r="O31"/>
  <c r="Q31"/>
  <c r="S31" s="1"/>
  <c r="O32"/>
  <c r="Q32"/>
  <c r="S32" s="1"/>
  <c r="O47"/>
  <c r="Q47"/>
  <c r="O48"/>
  <c r="Q48"/>
  <c r="S48" s="1"/>
  <c r="O30"/>
  <c r="Q30"/>
  <c r="S30" s="1"/>
  <c r="O29"/>
  <c r="Q29"/>
  <c r="O102"/>
  <c r="Q102"/>
  <c r="O147"/>
  <c r="Q147"/>
  <c r="S147" s="1"/>
  <c r="O146"/>
  <c r="Q146"/>
  <c r="S146" s="1"/>
  <c r="O144"/>
  <c r="Q144"/>
  <c r="S144" s="1"/>
  <c r="O143"/>
  <c r="Q143"/>
  <c r="S76"/>
  <c r="O80"/>
  <c r="S80"/>
  <c r="O114"/>
  <c r="Q114"/>
  <c r="S114" s="1"/>
  <c r="O76"/>
  <c r="S78"/>
  <c r="O111"/>
  <c r="Q111"/>
  <c r="S111" s="1"/>
  <c r="O115"/>
  <c r="Q115"/>
  <c r="S115" s="1"/>
  <c r="O79"/>
  <c r="Q79"/>
  <c r="S79" s="1"/>
  <c r="O77"/>
  <c r="Q77"/>
  <c r="S77" s="1"/>
  <c r="O78"/>
  <c r="O137"/>
  <c r="Q137"/>
  <c r="S137" s="1"/>
  <c r="Q136"/>
  <c r="S136" s="1"/>
  <c r="O136"/>
  <c r="Q110"/>
  <c r="S110" s="1"/>
  <c r="O110"/>
  <c r="O109"/>
  <c r="Q109"/>
  <c r="Q135"/>
  <c r="O135"/>
  <c r="O153"/>
  <c r="Q153"/>
  <c r="Q149"/>
  <c r="S149" s="1"/>
  <c r="O149"/>
  <c r="Q139"/>
  <c r="S139" s="1"/>
  <c r="O139"/>
  <c r="J141"/>
  <c r="J12"/>
  <c r="J9" s="1"/>
  <c r="M12"/>
  <c r="R144" i="15" l="1"/>
  <c r="R180" s="1"/>
  <c r="L120"/>
  <c r="J13"/>
  <c r="J144"/>
  <c r="J120"/>
  <c r="O131"/>
  <c r="Q131"/>
  <c r="S131" s="1"/>
  <c r="S120" s="1"/>
  <c r="O71"/>
  <c r="Q71"/>
  <c r="S71" s="1"/>
  <c r="O154"/>
  <c r="Q154"/>
  <c r="K13"/>
  <c r="L71"/>
  <c r="L13" s="1"/>
  <c r="L154"/>
  <c r="L144" s="1"/>
  <c r="K144"/>
  <c r="Q155"/>
  <c r="S155" s="1"/>
  <c r="O155"/>
  <c r="O105"/>
  <c r="Q105"/>
  <c r="S105" s="1"/>
  <c r="O88"/>
  <c r="Q88"/>
  <c r="S88" s="1"/>
  <c r="O72"/>
  <c r="Q72"/>
  <c r="S72" s="1"/>
  <c r="S237" i="1"/>
  <c r="K201"/>
  <c r="Q201"/>
  <c r="L201"/>
  <c r="O295"/>
  <c r="O250"/>
  <c r="O236"/>
  <c r="K12"/>
  <c r="L12" s="1"/>
  <c r="I12"/>
  <c r="I24"/>
  <c r="K24"/>
  <c r="L24" s="1"/>
  <c r="N24"/>
  <c r="O237"/>
  <c r="S203"/>
  <c r="Q173"/>
  <c r="Q169"/>
  <c r="Q155"/>
  <c r="S175"/>
  <c r="S173" s="1"/>
  <c r="S170"/>
  <c r="S169" s="1"/>
  <c r="S157"/>
  <c r="S155" s="1"/>
  <c r="Q106"/>
  <c r="S74"/>
  <c r="Q74"/>
  <c r="L82"/>
  <c r="L74" s="1"/>
  <c r="K74"/>
  <c r="Q45"/>
  <c r="Q28"/>
  <c r="O82"/>
  <c r="L90"/>
  <c r="Q90"/>
  <c r="S11"/>
  <c r="Q133"/>
  <c r="Q101"/>
  <c r="S92"/>
  <c r="S90" s="1"/>
  <c r="L47"/>
  <c r="L45" s="1"/>
  <c r="J151"/>
  <c r="Q151"/>
  <c r="S47"/>
  <c r="S45" s="1"/>
  <c r="S29"/>
  <c r="S28" s="1"/>
  <c r="S102"/>
  <c r="S101" s="1"/>
  <c r="S143"/>
  <c r="S109"/>
  <c r="S106" s="1"/>
  <c r="S135"/>
  <c r="S133" s="1"/>
  <c r="S153"/>
  <c r="Q141"/>
  <c r="O12"/>
  <c r="Q12"/>
  <c r="Q9" s="1"/>
  <c r="J180" i="15" l="1"/>
  <c r="K180"/>
  <c r="S201" i="1"/>
  <c r="L180" i="15"/>
  <c r="S13"/>
  <c r="S154"/>
  <c r="S144" s="1"/>
  <c r="Q144"/>
  <c r="Q120"/>
  <c r="J318" i="1"/>
  <c r="L9"/>
  <c r="R24"/>
  <c r="O24"/>
  <c r="K9"/>
  <c r="K318" s="1"/>
  <c r="Q318"/>
  <c r="L141"/>
  <c r="L151"/>
  <c r="S151"/>
  <c r="S12"/>
  <c r="S141"/>
  <c r="S180" i="15" l="1"/>
  <c r="Q180"/>
  <c r="L318" i="1"/>
  <c r="R9"/>
  <c r="R318" s="1"/>
  <c r="S24"/>
  <c r="S9" s="1"/>
  <c r="S318" s="1"/>
</calcChain>
</file>

<file path=xl/sharedStrings.xml><?xml version="1.0" encoding="utf-8"?>
<sst xmlns="http://schemas.openxmlformats.org/spreadsheetml/2006/main" count="2152" uniqueCount="900">
  <si>
    <t>ORÇAMENTO SINTÉTICO DE OBRA</t>
  </si>
  <si>
    <t>ITEM</t>
  </si>
  <si>
    <t>CÓDIGO</t>
  </si>
  <si>
    <t>DESCRIÇÃO</t>
  </si>
  <si>
    <t>QUANT.</t>
  </si>
  <si>
    <t>PREÇO UNITÁRIO EXCLUSO BDI (R$)</t>
  </si>
  <si>
    <t>PREÇO UNITÁRIO INCLUSO BDI (R$)</t>
  </si>
  <si>
    <t>MATERIAL</t>
  </si>
  <si>
    <t>MÃO DE OBRA</t>
  </si>
  <si>
    <t>TOTAL</t>
  </si>
  <si>
    <t>1.1</t>
  </si>
  <si>
    <t>2.1</t>
  </si>
  <si>
    <t>2.2</t>
  </si>
  <si>
    <t>2.3</t>
  </si>
  <si>
    <t>3.1</t>
  </si>
  <si>
    <t>3.2</t>
  </si>
  <si>
    <t>4.1</t>
  </si>
  <si>
    <t>5.1</t>
  </si>
  <si>
    <t>5.2</t>
  </si>
  <si>
    <t>7.1</t>
  </si>
  <si>
    <t>7.2</t>
  </si>
  <si>
    <t>7.3</t>
  </si>
  <si>
    <t>7.4</t>
  </si>
  <si>
    <t>8.1</t>
  </si>
  <si>
    <t>8.2</t>
  </si>
  <si>
    <t>Profissional:</t>
  </si>
  <si>
    <t xml:space="preserve">OBRA: </t>
  </si>
  <si>
    <t>LOCAL:</t>
  </si>
  <si>
    <t>TOTAL:</t>
  </si>
  <si>
    <t>1.2</t>
  </si>
  <si>
    <t>1.3</t>
  </si>
  <si>
    <t>1.4</t>
  </si>
  <si>
    <t>4.2</t>
  </si>
  <si>
    <t>PINTURA FUNDO NIVELADOR ALQUÍDICO BRANCO EM MADEIRA. AF_01/2021</t>
  </si>
  <si>
    <t>2.4</t>
  </si>
  <si>
    <t>2.5</t>
  </si>
  <si>
    <t>9.1</t>
  </si>
  <si>
    <t>9.2</t>
  </si>
  <si>
    <t>9.3</t>
  </si>
  <si>
    <t>CONCRETO MAGRO PARA LASTRO, TRAÇO 1:4,5:4,5 (EM MASSA SECA DE CIMENTO/ AREIA MÉDIA/ BRITA 1) - PREPARO MECÂNICO COM BETONEIRA 400 L. AF_05/2021</t>
  </si>
  <si>
    <t>KG</t>
  </si>
  <si>
    <t>UN</t>
  </si>
  <si>
    <t>M2</t>
  </si>
  <si>
    <t>MES</t>
  </si>
  <si>
    <t>M3</t>
  </si>
  <si>
    <t>M</t>
  </si>
  <si>
    <t>BANCO ARTICULADO, EM ACO INOX, PARA PCD, FIXADO NA PAREDE - FORNECIMENTO E INSTALAÇÃO. AF_01/2020</t>
  </si>
  <si>
    <t>ESCORAMENTO DE FÔRMAS DE LAJE EM MADEIRA NÃO APARELHADA, PÉ-DIREITO SIMPLES, INCLUSO TRAVAMENTO, 4 UTILIZAÇÕES. AF_09/2020</t>
  </si>
  <si>
    <t>CAIXA COM GRELHA RETANGULAR DE FERRO FUNDIDO, EM ALVENARIA COM BLOCOS DE CONCRETO, DIMENSÕES INTERNAS: 0,30 X 1,00 X 1,00. AF_12/2020</t>
  </si>
  <si>
    <t>PINTURA TINTA DE ACABAMENTO (PIGMENTADA) ESMALTE SINTÉTICO ACETINADO EM MADEIRA, 2 DEMÃOS. AF_01/2021</t>
  </si>
  <si>
    <t>REGISTRO DE ESFERA, PVC, ROSCÁVEL, COM VOLANTE, 1 1/2" - FORNECIMENTO E INSTALAÇÃO. AF_08/2021</t>
  </si>
  <si>
    <t>TUBO EM COBRE FLEXÍVEL, DN 1/4", COM ISOLAMENTO, INSTALADO EM FORRO, PARA RAMAL DE ALIMENTAÇÃO DE AR CONDICIONADO, INCLUSO FIXADOR. AF_11/2021</t>
  </si>
  <si>
    <t>TUBO EM COBRE FLEXÍVEL, DN 3/8", COM ISOLAMENTO, INSTALADO EM FORRO, PARA RAMAL DE ALIMENTAÇÃO DE AR CONDICIONADO, INCLUSO FIXADOR. AF_11/2021</t>
  </si>
  <si>
    <t>TUBO EM COBRE FLEXÍVEL, DN 1/2", COM ISOLAMENTO, INSTALADO EM FORRO, PARA RAMAL DE ALIMENTAÇÃO DE AR CONDICIONADO, INCLUSO FIXADOR. AF_11/2021</t>
  </si>
  <si>
    <t>TUBO EM COBRE FLEXÍVEL, DN 5/8", COM ISOLAMENTO, INSTALADO EM FORRO, PARA RAMAL DE ALIMENTAÇÃO DE AR CONDICIONADO, INCLUSO FIXADOR. AF_11/2021</t>
  </si>
  <si>
    <t>ALVENARIA DE VEDAÇÃO DE BLOCOS CERÂMICOS FURADOS NA VERTICAL DE 14X19X39 CM (ESPESSURA 14 CM) E ARGAMASSA DE ASSENTAMENTO COM PREPARO EM BETONEIRA. AF_12/2021</t>
  </si>
  <si>
    <t>BUCHA DE REDUÇÃO, CURTA, PVC, SOLDÁVEL, DN 32 X 25 MM, INSTALADO EM RAMAL OU SUB-RAMAL DE ÁGUA - FORNECIMENTO E INSTALAÇÃO. AF_06/2022</t>
  </si>
  <si>
    <t>BUCHA DE REDUÇÃO, LONGA, PVC, SOLDÁVEL, DN 50 X 25 MM, INSTALADO EM PRUMADA DE ÁGUA - FORNECIMENTO E INSTALAÇÃO. AF_06/2022</t>
  </si>
  <si>
    <t>CURVA 90 GRAUS, PVC, SOLDÁVEL, DN 50MM, INSTALADO EM RAMAL DE DISTRIBUIÇÃO DE ÁGUA - FORNECIMENTO E INSTALAÇÃO. AF_06/2022</t>
  </si>
  <si>
    <t>TE DE REDUÇÃO, 90 GRAUS, PVC, SOLDÁVEL, DN 50 MM X 32 MM, INSTALADO EM RAMAL DE DISTRIBUIÇÃO DE ÁGUA - FORNECIMENTO E INSTALAÇÃO. AF_06/2022</t>
  </si>
  <si>
    <t>CURVA LONGA, 45 GRAUS, PVC OCRE, JUNTA ELÁSTICA, DN 100 MM, PARA COLETOR PREDIAL DE ESGOTO. AF_06/2022</t>
  </si>
  <si>
    <t>CUBA DE EMBUTIR RETANGULAR DE AÇO INOXIDÁVEL, 46 X 30 X 12 CM - FORNECIMENTO E INSTALAÇÃO. AF_01/2020</t>
  </si>
  <si>
    <t>CUBA DE EMBUTIR OVAL EM LOUÇA BRANCA, 35 X 50CM OU EQUIVALENTE - FORNECIMENTO E INSTALAÇÃO. AF_01/2020</t>
  </si>
  <si>
    <t>TANQUE DE LOUÇA BRANCA COM COLUNA, 30L OU EQUIVALENTE, INCLUSO SIFÃO FLEXÍVEL EM PVC, VÁLVULA METÁLICA E TORNEIRA DE METAL CROMADO PADRÃO MÉDIO - FORNECIMENTO E INSTALAÇÃO. AF_01/2020</t>
  </si>
  <si>
    <t>LAVATÓRIO LOUÇA BRANCA COM COLUNA, *44 X 35,5* CM, PADRÃO POPULAR, INCLUSO SIFÃO FLEXÍVEL EM PVC, VÁLVULA E ENGATE FLEXÍVEL 30CM EM PLÁSTICO E COM TORNEIRA CROMADA PADRÃO POPULAR - FORNECIMENTO E INSTALAÇÃO. AF_01/2020</t>
  </si>
  <si>
    <t>LUVA DE REDUÇÃO, PVC, SOLDÁVEL, DN 25MM X 20MM, INSTALADO EM RAMAL OU SUB-RAMAL DE ÁGUA - FORNECIMENTO E INSTALAÇÃO. AF_06/2022</t>
  </si>
  <si>
    <t>TÊ DE REDUÇÃO, PVC, SOLDÁVEL, DN 32MM X 25MM, INSTALADO EM RAMAL OU SUB-RAMAL DE ÁGUA - FORNECIMENTO E INSTALAÇÃO. AF_06/2022</t>
  </si>
  <si>
    <t>JOELHO 90 GRAUS, PVC, SOLDÁVEL, DN 25MM, INSTALADO EM RAMAL DE DISTRIBUIÇÃO DE ÁGUA - FORNECIMENTO E INSTALAÇÃO. AF_06/2022</t>
  </si>
  <si>
    <t>CURVA 90 GRAUS, PVC, SOLDÁVEL, DN 32MM, INSTALADO EM RAMAL DE DISTRIBUIÇÃO DE ÁGUA - FORNECIMENTO E INSTALAÇÃO. AF_06/2022</t>
  </si>
  <si>
    <t>CURVA 90 GRAUS, PVC, SOLDÁVEL, DN 25MM, INSTALADO EM PRUMADA DE ÁGUA - FORNECIMENTO E INSTALAÇÃO. AF_06/2022</t>
  </si>
  <si>
    <t>CURVA 45 GRAUS, PVC, SOLDÁVEL, DN 25MM, INSTALADO EM PRUMADA DE ÁGUA - FORNECIMENTO E INSTALAÇÃO. AF_06/2022</t>
  </si>
  <si>
    <t>LUVA DE CORRER, PVC, SOLDÁVEL, DN 25MM, INSTALADO EM PRUMADA DE ÁGUA - FORNECIMENTO E INSTALAÇÃO. AF_06/2022</t>
  </si>
  <si>
    <t>REDUÇÃO EXCÊNTRICA, PVC, SERIE R, ÁGUA PLUVIAL, DN 75 X 50 MM, JUNTA ELÁSTICA, FORNECIDO E INSTALADO EM RAMAL DE ENCAMINHAMENTO. AF_06/2022</t>
  </si>
  <si>
    <t>LUVA DE CORRER, PVC, SOLDÁVEL, DN 50MM, INSTALADO EM PRUMADA DE ÁGUA - FORNECIMENTO E INSTALAÇÃO. AF_06/2022</t>
  </si>
  <si>
    <t>TÊ DE REDUÇÃO, PVC, SOLDÁVEL, DN 50MM X 25MM, INSTALADO EM PRUMADA DE ÁGUA - FORNECIMENTO E INSTALAÇÃO. AF_06/2022</t>
  </si>
  <si>
    <t>LUVA SIMPLES, PVC, SERIE R, ÁGUA PLUVIAL, DN 100 MM, JUNTA ELÁSTICA, FORNECIDO E INSTALADO EM CONDUTORES VERTICAIS DE ÁGUAS PLUVIAIS. AF_06/2022</t>
  </si>
  <si>
    <t>REGISTRO DE PRESSÃO BRUTO, LATÃO, ROSCÁVEL, 3/4", COM ACABAMENTO E CANOPLA CROMADOS - FORNECIMENTO E INSTALAÇÃO. AF_08/2021</t>
  </si>
  <si>
    <t>REGISTRO DE GAVETA BRUTO, LATÃO, ROSCÁVEL, 3/4", COM ACABAMENTO E CANOPLA CROMADOS - FORNECIMENTO E INSTALAÇÃO. AF_08/2021</t>
  </si>
  <si>
    <t>TUBO DE PVC PARA REDE COLETORA DE ESGOTO DE PAREDE MACIÇA, DN 100 MM, JUNTA ELÁSTICA - FORNECIMENTO E ASSENTAMENTO. AF_01/2021</t>
  </si>
  <si>
    <t>TUBO DE PVC PARA REDE COLETORA DE ESGOTO DE PAREDE MACIÇA, DN 200 MM, JUNTA ELÁSTICA - FORNECIMENTO E ASSENTAMENTO. AF_01/2021</t>
  </si>
  <si>
    <t>ENGENHEIRO CIVIL DE OBRA JUNIOR COM ENCARGOS COMPLEMENTARES</t>
  </si>
  <si>
    <t>TUBO DE AÇO GALVANIZADO COM COSTURA, CLASSE MÉDIA, CONEXÃO RANHURADA, DN 65 (2 1/2"), INSTALADO EM PRUMADAS - FORNECIMENTO E INSTALAÇÃO. AF_10/2020</t>
  </si>
  <si>
    <t>MONTAGEM E DESMONTAGEM DE FÔRMA DE PILARES RETANGULARES E ESTRUTURAS SIMILARES, PÉ-DIREITO SIMPLES, EM CHAPA DE MADEIRA COMPENSADA RESINADA, 6 UTILIZAÇÕES. AF_09/2020</t>
  </si>
  <si>
    <t>MONTAGEM E DESMONTAGEM DE FÔRMA DE VIGA, ESCORAMENTO METÁLICO, PÉ-DIREITO SIMPLES, EM CHAPA DE MADEIRA RESINADA, 6 UTILIZAÇÕES. AF_09/2020</t>
  </si>
  <si>
    <t>ARMAÇÃO DE PILAR OU VIGA DE ESTRUTURA CONVENCIONAL DE CONCRETO ARMADO UTILIZANDO AÇO CA-60 DE 5,0 MM - MONTAGEM. AF_06/2022</t>
  </si>
  <si>
    <t>ARMAÇÃO DE PILAR OU VIGA DE ESTRUTURA CONVENCIONAL DE CONCRETO ARMADO UTILIZANDO AÇO CA-50 DE 6,3 MM - MONTAGEM. AF_06/2022</t>
  </si>
  <si>
    <t>ARMAÇÃO DE PILAR OU VIGA DE ESTRUTURA CONVENCIONAL DE CONCRETO ARMADO UTILIZANDO AÇO CA-50 DE 8,0 MM - MONTAGEM. AF_06/2022</t>
  </si>
  <si>
    <t>ARMAÇÃO DE PILAR OU VIGA DE ESTRUTURA CONVENCIONAL DE CONCRETO ARMADO UTILIZANDO AÇO CA-50 DE 10,0 MM - MONTAGEM. AF_06/2022</t>
  </si>
  <si>
    <t>ARMAÇÃO DE PILAR OU VIGA DE ESTRUTURA CONVENCIONAL DE CONCRETO ARMADO UTILIZANDO AÇO CA-50 DE 12,5 MM - MONTAGEM. AF_06/2022</t>
  </si>
  <si>
    <t>ARMAÇÃO DE PILAR OU VIGA DE ESTRUTURA CONVENCIONAL DE CONCRETO ARMADO UTILIZANDO AÇO CA-50 DE 16,0 MM - MONTAGEM. AF_06/2022</t>
  </si>
  <si>
    <t>ARMAÇÃO DE LAJE DE ESTRUTURA CONVENCIONAL DE CONCRETO ARMADO UTILIZANDO AÇO CA-60 DE 5,0 MM - MONTAGEM. AF_06/2022</t>
  </si>
  <si>
    <t>ARMAÇÃO DE LAJE DE ESTRUTURA CONVENCIONAL DE CONCRETO ARMADO UTILIZANDO AÇO CA-50 DE 6,3 MM - MONTAGEM. AF_06/2022</t>
  </si>
  <si>
    <t>ARMAÇÃO DE LAJE DE ESTRUTURA CONVENCIONAL DE CONCRETO ARMADO UTILIZANDO AÇO CA-50 DE 8,0 MM - MONTAGEM. AF_06/2022</t>
  </si>
  <si>
    <t>ARMAÇÃO DE LAJE DE ESTRUTURA CONVENCIONAL DE CONCRETO ARMADO UTILIZANDO AÇO CA-50 DE 10,0 MM - MONTAGEM. AF_06/2022</t>
  </si>
  <si>
    <t>ARMAÇÃO DE LAJE DE ESTRUTURA CONVENCIONAL DE CONCRETO ARMADO UTILIZANDO AÇO CA-50 DE 12,5 MM - MONTAGEM. AF_06/2022</t>
  </si>
  <si>
    <t>CABO DE COBRE FLEXÍVEL ISOLADO, 35 MM², ANTI-CHAMA 0,6/1,0 KV, PARA REDE ENTERRADA DE DISTRIBUIÇÃO DE ENERGIA ELÉTRICA - FORNECIMENTO E INSTALAÇÃO. AF_12/2021</t>
  </si>
  <si>
    <t>CABO DE COBRE FLEXÍVEL ISOLADO, 50 MM², ANTI-CHAMA 0,6/1,0 KV, PARA REDE ENTERRADA DE DISTRIBUIÇÃO DE ENERGIA ELÉTRICA - FORNECIMENTO E INSTALAÇÃO. AF_12/2021</t>
  </si>
  <si>
    <t>CABO DE COBRE FLEXÍVEL ISOLADO, 95 MM², ANTI-CHAMA 0,6/1,0 KV, PARA REDE ENTERRADA DE DISTRIBUIÇÃO DE ENERGIA ELÉTRICA - FORNECIMENTO E INSTALAÇÃO. AF_12/2021</t>
  </si>
  <si>
    <t>ELETRODUTO RÍGIDO ROSCÁVEL, PVC, DN 50 MM (1 1/2"), PARA REDE ENTERRADA DE DISTRIBUIÇÃO DE ENERGIA ELÉTRICA - FORNECIMENTO E INSTALAÇÃO. AF_12/2021</t>
  </si>
  <si>
    <t>ELETRODUTO RÍGIDO ROSCÁVEL, PVC, DN 60 MM (2"), PARA REDE ENTERRADA DE DISTRIBUIÇÃO DE ENERGIA ELÉTRICA - FORNECIMENTO E INSTALAÇÃO. AF_12/2021</t>
  </si>
  <si>
    <t>ELETRODUTO RÍGIDO ROSCÁVEL, PVC, DN 85 MM (3"), PARA REDE ENTERRADA DE DISTRIBUIÇÃO DE ENERGIA ELÉTRICA - FORNECIMENTO E INSTALAÇÃO. AF_12/2021</t>
  </si>
  <si>
    <t>ELETRODUTO RÍGIDO ROSCÁVEL, PVC, DN 110 MM (4"), PARA REDE ENTERRADA DE DISTRIBUIÇÃO DE ENERGIA ELÉTRICA - FORNECIMENTO E INSTALAÇÃO. AF_12/2021</t>
  </si>
  <si>
    <t>TELHAMENTO COM TELHA ONDULADA DE FIBROCIMENTO E = 6 MM, COM RECOBRIMENTO LATERAL DE 1/4 DE ONDA PARA TELHADO COM INCLINAÇÃO MAIOR QUE 10°, COM ATÉ 2 ÁGUAS, INCLUSO IÇAMENTO. AF_07/2019</t>
  </si>
  <si>
    <t>CALHA EM CHAPA DE AÇO GALVANIZADO NÚMERO 24, DESENVOLVIMENTO DE 100 CM, INCLUSO TRANSPORTE VERTICAL. AF_07/2019</t>
  </si>
  <si>
    <t>RUFO EM CHAPA DE AÇO GALVANIZADO NÚMERO 24, CORTE DE 25 CM, INCLUSO TRANSPORTE VERTICAL. AF_07/2019</t>
  </si>
  <si>
    <t>CUMEEIRA PARA TELHA DE FIBROCIMENTO ESTRUTURAL E = 6 MM, INCLUSO ACESSÓRIOS DE FIXAÇÃO E IÇAMENTO. AF_07/2019</t>
  </si>
  <si>
    <t>REGISTRO DE GAVETA BRUTO, LATÃO, ROSCÁVEL, 1 1/2", COM ACABAMENTO E CANOPLA CROMADOS - FORNECIMENTO E INSTALAÇÃO. AF_08/2021</t>
  </si>
  <si>
    <t>EXECUÇÃO DE RADIER, ESPESSURA DE 20 CM, FCK = 30 MPA, COM USO DE FORMAS EM MADEIRA SERRADA. AF_09/2021</t>
  </si>
  <si>
    <t>CAIXA ENTERRADA HIDRÁULICA RETANGULAR EM ALVENARIA COM TIJOLOS CERÂMICOS MACIÇOS, DIMENSÕES INTERNAS: 0,8X0,8X0,6 M PARA REDE DE ESGOTO. AF_12/2020</t>
  </si>
  <si>
    <t>CAIXA ENTERRADA HIDRÁULICA RETANGULAR EM ALVENARIA COM TIJOLOS CERÂMICOS MACIÇOS, DIMENSÕES INTERNAS: 0,6X0,6X0,6 M PARA REDE DE DRENAGEM. AF_12/2020</t>
  </si>
  <si>
    <t>SINAPI</t>
  </si>
  <si>
    <t>Referência SINAPI</t>
  </si>
  <si>
    <t xml:space="preserve"> </t>
  </si>
  <si>
    <t>BDI 1 (%)</t>
  </si>
  <si>
    <t>FONTE</t>
  </si>
  <si>
    <t>UNID</t>
  </si>
  <si>
    <t>PREÇO TOTAL (R$)</t>
  </si>
  <si>
    <t>BDI</t>
  </si>
  <si>
    <t>BDI 1</t>
  </si>
  <si>
    <t>BDI 2</t>
  </si>
  <si>
    <t>Campo Bom,</t>
  </si>
  <si>
    <t>PREÇO TOTAL EXCLUSO BDI (R$)</t>
  </si>
  <si>
    <t>5.3</t>
  </si>
  <si>
    <t>6.1</t>
  </si>
  <si>
    <t>10.1</t>
  </si>
  <si>
    <t>11.1</t>
  </si>
  <si>
    <t>Encargos sociais:</t>
  </si>
  <si>
    <t>CAIXA SIFONADA, COM GRELHA QUADRADA, PVC, DN 150 X 150 X 50 MM, JUNTA SOLDÁVEL, FORNECIDA E INSTALADA EM RAMAL DE DESCARGA OU EM RAMAL DE ESGOTO SANITÁRIO. AF_08/2022</t>
  </si>
  <si>
    <t>JUNÇÃO DE REDUÇÃO INVERTIDA, PVC, SÉRIE NORMAL, ESGOTO PREDIAL, DN 100 X 50 MM, JUNTA ELÁSTICA, FORNECIDO E INSTALADO EM RAMAL DE DESCARGA OU RAMAL DE ESGOTO SANITÁRIO. AF_08/2022</t>
  </si>
  <si>
    <t>JUNÇÃO DE REDUCAO INVERTIDA, PVC, SÉRIE NORMAL, ESGOTO PREDIAL, DN 100 X 75 MM, JUNTA ELÁSTICA, FORNECIDO E INSTALADO EM RAMAL DE DESCARGA OU RAMAL DE ESGOTO SANITÁRIO. AF_08/2022</t>
  </si>
  <si>
    <t>TERMINAL DE VENTILAÇÃO, PVC, SÉRIE NORMAL, ESGOTO PREDIAL, DN 50 MM, JUNTA SOLDÁVEL, FORNECIDO E INSTALADO EM PRUMADA DE ESGOTO SANITÁRIO OU VENTILAÇÃO. AF_08/2022</t>
  </si>
  <si>
    <t>JUNÇÃO DE REDUÇÃO INVERTIDA, PVC, SÉRIE NORMAL, ESGOTO PREDIAL, DN 75 X 50 MM, JUNTA ELÁSTICA, FORNECIDO E INSTALADO EM PRUMADA DE ESGOTO SANITÁRIO OU VENTILAÇÃO. AF_08/2022</t>
  </si>
  <si>
    <t>TE, PVC, SÉRIE NORMAL, ESGOTO PREDIAL, DN 100 X 50 MM, JUNTA ELÁSTICA, FORNECIDO E INSTALADO EM PRUMADA DE ESGOTO SANITÁRIO OU VENTILAÇÃO. AF_08/2022</t>
  </si>
  <si>
    <t>JUNÇÃO DE REDUCAO INVERTIDA, PVC, SÉRIE NORMAL, ESGOTO PREDIAL, DN 100 X 75 MM, JUNTA ELÁSTICA, FORNECIDO E INSTALADO EM PRUMADA DE ESGOTO SANITÁRIO OU VENTILAÇÃO. AF_08/2022</t>
  </si>
  <si>
    <t>CAIXA SIFONADA, PVC, DN 150 X 185 X 75 MM, JUNTA ELÁSTICA, FORNECIDA E INSTALADA EM RAMAL DE DESCARGA OU EM RAMAL DE ESGOTO SANITÁRIO. AF_08/2022</t>
  </si>
  <si>
    <t>RALO SIFONADO, PVC, DN 100 X 40 MM, JUNTA SOLDÁVEL, FORNECIDO E INSTALADO EM RAMAL DE DESCARGA OU EM RAMAL DE ESGOTO SANITÁRIO. AF_08/2022</t>
  </si>
  <si>
    <t>JOELHO 90 GRAUS, PVC, SERIE NORMAL, ESGOTO PREDIAL, DN 40 MM, JUNTA SOLDÁVEL, FORNECIDO E INSTALADO EM RAMAL DE DESCARGA OU RAMAL DE ESGOTO SANITÁRIO. AF_08/2022</t>
  </si>
  <si>
    <t>JOELHO 45 GRAUS, PVC, SERIE NORMAL, ESGOTO PREDIAL, DN 40 MM, JUNTA SOLDÁVEL, FORNECIDO E INSTALADO EM RAMAL DE DESCARGA OU RAMAL DE ESGOTO SANITÁRIO. AF_08/2022</t>
  </si>
  <si>
    <t>CURVA CURTA 90 GRAUS, PVC, SERIE NORMAL, ESGOTO PREDIAL, DN 40 MM, JUNTA SOLDÁVEL, FORNECIDO E INSTALADO EM RAMAL DE DESCARGA OU RAMAL DE ESGOTO SANITÁRIO. AF_08/2022</t>
  </si>
  <si>
    <t>JOELHO 90 GRAUS, PVC, SERIE NORMAL, ESGOTO PREDIAL, DN 50 MM, JUNTA ELÁSTICA, FORNECIDO E INSTALADO EM RAMAL DE DESCARGA OU RAMAL DE ESGOTO SANITÁRIO. AF_08/2022</t>
  </si>
  <si>
    <t>JOELHO 45 GRAUS, PVC, SERIE NORMAL, ESGOTO PREDIAL, DN 50 MM, JUNTA ELÁSTICA, FORNECIDO E INSTALADO EM RAMAL DE DESCARGA OU RAMAL DE ESGOTO SANITÁRIO. AF_08/2022</t>
  </si>
  <si>
    <t>JOELHO 45 GRAUS, PVC, SERIE NORMAL, ESGOTO PREDIAL, DN 75 MM, JUNTA ELÁSTICA, FORNECIDO E INSTALADO EM RAMAL DE DESCARGA OU RAMAL DE ESGOTO SANITÁRIO. AF_08/2022</t>
  </si>
  <si>
    <t>JOELHO 45 GRAUS, PVC, SERIE NORMAL, ESGOTO PREDIAL, DN 100 MM, JUNTA ELÁSTICA, FORNECIDO E INSTALADO EM RAMAL DE DESCARGA OU RAMAL DE ESGOTO SANITÁRIO. AF_08/2022</t>
  </si>
  <si>
    <t>LUVA SIMPLES, PVC, SERIE NORMAL, ESGOTO PREDIAL, DN 50 MM, JUNTA ELÁSTICA, FORNECIDO E INSTALADO EM RAMAL DE DESCARGA OU RAMAL DE ESGOTO SANITÁRIO. AF_08/2022</t>
  </si>
  <si>
    <t>TE, PVC, SERIE NORMAL, ESGOTO PREDIAL, DN 40 X 40 MM, JUNTA SOLDÁVEL, FORNECIDO E INSTALADO EM RAMAL DE DESCARGA OU RAMAL DE ESGOTO SANITÁRIO. AF_08/2022</t>
  </si>
  <si>
    <t>JUNÇÃO SIMPLES, PVC, SERIE NORMAL, ESGOTO PREDIAL, DN 40 MM, JUNTA SOLDÁVEL, FORNECIDO E INSTALADO EM RAMAL DE DESCARGA OU RAMAL DE ESGOTO SANITÁRIO. AF_08/2022</t>
  </si>
  <si>
    <t>JUNÇÃO SIMPLES, PVC, SERIE NORMAL, ESGOTO PREDIAL, DN 50 X 50 MM, JUNTA ELÁSTICA, FORNECIDO E INSTALADO EM RAMAL DE DESCARGA OU RAMAL DE ESGOTO SANITÁRIO. AF_08/2022</t>
  </si>
  <si>
    <t>JUNÇÃO SIMPLES, PVC, SERIE NORMAL, ESGOTO PREDIAL, DN 75 X 75 MM, JUNTA ELÁSTICA, FORNECIDO E INSTALADO EM RAMAL DE DESCARGA OU RAMAL DE ESGOTO SANITÁRIO. AF_08/2022</t>
  </si>
  <si>
    <t>JUNÇÃO SIMPLES, PVC, SERIE NORMAL, ESGOTO PREDIAL, DN 100 X 100 MM, JUNTA ELÁSTICA, FORNECIDO E INSTALADO EM RAMAL DE DESCARGA OU RAMAL DE ESGOTO SANITÁRIO. AF_08/2022</t>
  </si>
  <si>
    <t>CURVA CURTA 90 GRAUS, PVC, SERIE NORMAL, ESGOTO PREDIAL, DN 100 MM, JUNTA ELÁSTICA, FORNECIDO E INSTALADO EM PRUMADA DE ESGOTO SANITÁRIO OU VENTILAÇÃO. AF_08/2022</t>
  </si>
  <si>
    <t>TE, PVC, SERIE NORMAL, ESGOTO PREDIAL, DN 50 X 50 MM, JUNTA ELÁSTICA, FORNECIDO E INSTALADO EM PRUMADA DE ESGOTO SANITÁRIO OU VENTILAÇÃO. AF_08/2022</t>
  </si>
  <si>
    <t>TE, PVC, SERIE NORMAL, ESGOTO PREDIAL, DN 75 X 75 MM, JUNTA ELÁSTICA, FORNECIDO E INSTALADO EM PRUMADA DE ESGOTO SANITÁRIO OU VENTILAÇÃO. AF_08/2022</t>
  </si>
  <si>
    <t>TE, PVC, SERIE NORMAL, ESGOTO PREDIAL, DN 100 X 100 MM, JUNTA ELÁSTICA, FORNECIDO E INSTALADO EM PRUMADA DE ESGOTO SANITÁRIO OU VENTILAÇÃO. AF_08/2022</t>
  </si>
  <si>
    <t>JOELHO 45 GRAUS, PVC, SERIE NORMAL, ESGOTO PREDIAL, DN 150 MM, JUNTA ELÁSTICA, FORNECIDO E INSTALADO EM SUBCOLETOR AÉREO DE ESGOTO SANITÁRIO. AF_08/2022</t>
  </si>
  <si>
    <t>TE, PVC, SOLDÁVEL, DN 25MM, INSTALADO EM DRENO DE AR-CONDICIONADO - FORNECIMENTO E INSTALAÇÃO. AF_08/2022</t>
  </si>
  <si>
    <t>EXECUÇÃO DE PASSEIO (CALÇADA) OU PISO DE CONCRETO COM CONCRETO MOLDADO IN LOCO, USINADO, ACABAMENTO CONVENCIONAL, ESPESSURA 8 CM, ARMADO. AF_08/2022</t>
  </si>
  <si>
    <t>2.6</t>
  </si>
  <si>
    <t>2.7</t>
  </si>
  <si>
    <t>3.3</t>
  </si>
  <si>
    <t>4.3</t>
  </si>
  <si>
    <t>2.8</t>
  </si>
  <si>
    <t>2.9</t>
  </si>
  <si>
    <t>2.10</t>
  </si>
  <si>
    <t>2.11</t>
  </si>
  <si>
    <t>3.4</t>
  </si>
  <si>
    <t>EXTINTOR DE INCÊNDIO PORTÁTIL COM CARGA DE PQS DE 8 KG, CLASSE BC - FORNECIMENTO E INSTALAÇÃO. AF_10/2020_PE</t>
  </si>
  <si>
    <t>VÁLVULA EM PLÁSTICO 1" PARA PIA, TANQUE OU LAVATÓRIO, COM OU SEM LADRÃO - FORNECIMENTO E INSTALAÇÃO. AF_01/2020</t>
  </si>
  <si>
    <t>SIFÃO DO TIPO GARRAFA/COPO EM PVC 1.1/4 X 1.1/2" - FORNECIMENTO E INSTALAÇÃO. AF_01/2020</t>
  </si>
  <si>
    <t>SIFÃO DO TIPO FLEXÍVEL EM PVC 1 X 1.1/2 - FORNECIMENTO E INSTALAÇÃO. AF_01/2020</t>
  </si>
  <si>
    <t>TORNEIRA CROMADA TUBO MÓVEL, DE MESA, 1/2" OU 3/4", PARA PIA DE COZINHA, PADRÃO ALTO - FORNECIMENTO E INSTALAÇÃO. AF_01/2020</t>
  </si>
  <si>
    <t>TORNEIRA CROMADA 1/2" OU 3/4" PARA TANQUE, PADRÃO POPULAR - FORNECIMENTO E INSTALAÇÃO. AF_01/2020</t>
  </si>
  <si>
    <t>VASO SANITÁRIO SIFONADO COM CAIXA ACOPLADA LOUÇA BRANCA - PADRÃO MÉDIO, INCLUSO ENGATE FLEXÍVEL EM METAL CROMADO, 1/2 X 40CM - FORNECIMENTO E INSTALAÇÃO. AF_01/2020</t>
  </si>
  <si>
    <t>EMBOÇO, EM ARGAMASSA TRAÇO 1:2:8, PREPARO MECÂNICO, APLICADO MANUALMENTE EM PAREDES INTERNAS DE AMBIENTES COM ÁREA MAIOR QUE 10M², E = 10MM, COM TALISCAS. AF_03/2024</t>
  </si>
  <si>
    <t>CHAPISCO APLICADO EM ALVENARIA (COM PRESENÇA DE VÃOS) E ESTRUTURAS DE CONCRETO DE FACHADA, COM COLHER DE PEDREIRO. ARGAMASSA TRAÇO 1:3 COM PREPARO EM BETONEIRA 400L. AF_10/2022</t>
  </si>
  <si>
    <t>FUNDO SELADOR ACRÍLICO, APLICAÇÃO MANUAL EM PAREDE, UMA DEMÃO. AF_04/2023</t>
  </si>
  <si>
    <t>EMASSAMENTO COM MASSA LÁTEX, APLICAÇÃO EM TETO, UMA DEMÃO, LIXAMENTO MANUAL. AF_04/2023</t>
  </si>
  <si>
    <t>EMASSAMENTO COM MASSA LÁTEX, APLICAÇÃO EM PAREDE, UMA DEMÃO, LIXAMENTO MANUAL. AF_04/2023</t>
  </si>
  <si>
    <t>TUBO, PVC, SOLDÁVEL, DE 25MM, INSTALADO EM RAMAL OU SUB-RAMAL DE ÁGUA - FORNECIMENTO E INSTALAÇÃO. AF_06/2022</t>
  </si>
  <si>
    <t>TUBO, PVC, SOLDÁVEL, DE 32MM, INSTALADO EM RAMAL OU SUB-RAMAL DE ÁGUA - FORNECIMENTO E INSTALAÇÃO. AF_06/2022</t>
  </si>
  <si>
    <t>JOELHO 90 GRAUS COM BUCHA DE LATÃO, PVC, SOLDÁVEL, DN 25MM, X 3/4 INSTALADO EM RAMAL OU SUB-RAMAL DE ÁGUA - FORNECIMENTO E INSTALAÇÃO. AF_06/2022</t>
  </si>
  <si>
    <t>CURVA DE TRANSPOSIÇÃO, PVC, SOLDÁVEL, DN 25MM, INSTALADO EM RAMAL OU SUB-RAMAL DE ÁGUA FORNECIMENTO E INSTALAÇÃO. AF_06/2022</t>
  </si>
  <si>
    <t>TUBO, PVC, SOLDÁVEL, DE 40MM, INSTALADO EM PRUMADA DE ÁGUA - FORNECIMENTO E INSTALAÇÃO. AF_06/2022</t>
  </si>
  <si>
    <t>ESCAVAÇÃO MECANIZADA DE VALA COM PROF. ATÉ 1,5 M (MÉDIA MONTANTE E JUSANTE/UMA COMPOSIÇÃO POR TRECHO), RETROESCAV. (0,26 M3), LARG. DE 0,8 M A 1,5 M, EM SOLO DE 1A CATEGORIA, EM LOCAIS COM ALTO NÍVEL DE INTERFERÊNCIA. AF_09/2024</t>
  </si>
  <si>
    <t>JOELHO 90 GRAUS COM BUCHA DE LATÃO, PVC, SOLDÁVEL, DN 25MM, X 1/2 INSTALADO EM RAMAL OU SUB-RAMAL DE ÁGUA - FORNECIMENTO E INSTALAÇÃO. AF_06/2022</t>
  </si>
  <si>
    <t>SUPORTE PARA 2 TUBOS HORIZONTAIS, ESPAÇADO A CADA 56 CM, EM PERFILADO COM COMPRIMENTO DE 25 CM FIXADO EM LAJE, POR METRO DE TUBULAÇÃO FIXADA. AF_09/2023</t>
  </si>
  <si>
    <t>ELETRODUTO FLEXÍVEL CORRUGADO REFORÇADO, PVC, DN 25 MM (3/4"), PARA CIRCUITOS TERMINAIS, INSTALADO EM FORRO - FORNECIMENTO E INSTALAÇÃO. AF_03/2023</t>
  </si>
  <si>
    <t>ELETRODUTO FLEXÍVEL CORRUGADO REFORÇADO, PVC, DN 32 MM (1"), PARA CIRCUITOS TERMINAIS, INSTALADO EM FORRO - FORNECIMENTO E INSTALAÇÃO. AF_03/2023</t>
  </si>
  <si>
    <t>ELETRODUTO RÍGIDO ROSCÁVEL, PVC, DN 40 MM (1 1/4"), PARA CIRCUITOS TERMINAIS, INSTALADO EM FORRO - FORNECIMENTO E INSTALAÇÃO. AF_03/2023</t>
  </si>
  <si>
    <t>CURVA 90 GRAUS PARA ELETRODUTO, PVC, ROSCÁVEL, DN 40 MM (1 1/4"), PARA CIRCUITOS TERMINAIS, INSTALADA EM PAREDE - FORNECIMENTO E INSTALAÇÃO. AF_03/2023</t>
  </si>
  <si>
    <t>CABO DE COBRE FLEXÍVEL ISOLADO, 1,5 MM², ANTI-CHAMA 450/750 V, PARA CIRCUITOS TERMINAIS - FORNECIMENTO E INSTALAÇÃO. AF_03/2023</t>
  </si>
  <si>
    <t>CABO DE COBRE FLEXÍVEL ISOLADO, 2,5 MM², ANTI-CHAMA 450/750 V, PARA CIRCUITOS TERMINAIS - FORNECIMENTO E INSTALAÇÃO. AF_03/2023</t>
  </si>
  <si>
    <t>CABO DE COBRE FLEXÍVEL ISOLADO, 4 MM², ANTI-CHAMA 450/750 V, PARA CIRCUITOS TERMINAIS - FORNECIMENTO E INSTALAÇÃO. AF_03/2023</t>
  </si>
  <si>
    <t>CABO DE COBRE FLEXÍVEL ISOLADO, 6 MM², ANTI-CHAMA 450/750 V, PARA CIRCUITOS TERMINAIS - FORNECIMENTO E INSTALAÇÃO. AF_03/2023</t>
  </si>
  <si>
    <t>CABO DE COBRE FLEXÍVEL ISOLADO, 16 MM², ANTI-CHAMA 450/750 V, PARA CIRCUITOS TERMINAIS - FORNECIMENTO E INSTALAÇÃO. AF_03/2023</t>
  </si>
  <si>
    <t>CAIXA OCTOGONAL 3" X 3", PVC, INSTALADA EM LAJE - FORNECIMENTO E INSTALAÇÃO. AF_03/2023</t>
  </si>
  <si>
    <t>CAIXA RETANGULAR 4" X 2" MÉDIA (1,30 M DO PISO), PVC, INSTALADA EM PAREDE - FORNECIMENTO E INSTALAÇÃO. AF_03/2023</t>
  </si>
  <si>
    <t>INTERRUPTOR SIMPLES (1 MÓDULO), 10A/250V, SEM SUPORTE E SEM PLACA - FORNECIMENTO E INSTALAÇÃO. AF_03/2023</t>
  </si>
  <si>
    <t>INTERRUPTOR SIMPLES (1 MÓDULO), 10A/250V, INCLUINDO SUPORTE E PLACA - FORNECIMENTO E INSTALAÇÃO. AF_03/2023</t>
  </si>
  <si>
    <t>INTERRUPTOR PARALELO (1 MÓDULO), 10A/250V, INCLUINDO SUPORTE E PLACA - FORNECIMENTO E INSTALAÇÃO. AF_03/2023</t>
  </si>
  <si>
    <t>INTERRUPTOR SIMPLES (1 MÓDULO) COM INTERRUPTOR PARALELO (1 MÓDULO), 10A/250V, INCLUINDO SUPORTE E PLACA - FORNECIMENTO E INSTALAÇÃO. AF_03/2023</t>
  </si>
  <si>
    <t>INTERRUPTOR INTERMEDIÁRIO (1 MÓDULO), 10A/250V, INCLUINDO SUPORTE E PLACA - FORNECIMENTO E INSTALAÇÃO. AF_03/2023</t>
  </si>
  <si>
    <t>TOMADA MÉDIA DE EMBUTIR (1 MÓDULO), 2P+T 10 A, SEM SUPORTE E SEM PLACA - FORNECIMENTO E INSTALAÇÃO. AF_03/2023</t>
  </si>
  <si>
    <t>TOMADA MÉDIA DE EMBUTIR (1 MÓDULO), 2P+T 20 A, SEM SUPORTE E SEM PLACA - FORNECIMENTO E INSTALAÇÃO. AF_03/2023</t>
  </si>
  <si>
    <t>TOMADA MÉDIA DE EMBUTIR (1 MÓDULO), 2P+T 10 A, INCLUINDO SUPORTE E PLACA - FORNECIMENTO E INSTALAÇÃO. AF_03/2023</t>
  </si>
  <si>
    <t>TOMADA MÉDIA DE EMBUTIR (1 MÓDULO), 2P+T 20 A, INCLUINDO SUPORTE E PLACA - FORNECIMENTO E INSTALAÇÃO. AF_03/2023</t>
  </si>
  <si>
    <t>TOMADA MÉDIA DE EMBUTIR (2 MÓDULOS), 2P+T 10 A, SEM SUPORTE E SEM PLACA - FORNECIMENTO E INSTALAÇÃO. AF_03/2023</t>
  </si>
  <si>
    <t>TOMADA MÉDIA DE EMBUTIR (2 MÓDULOS), 2P+T 20 A, SEM SUPORTE E SEM PLACA - FORNECIMENTO E INSTALAÇÃO. AF_03/2023</t>
  </si>
  <si>
    <t>TOMADA MÉDIA DE EMBUTIR (3 MÓDULOS), 2P+T 10 A, SEM SUPORTE E SEM PLACA - FORNECIMENTO E INSTALAÇÃO. AF_03/2023</t>
  </si>
  <si>
    <t>INTERRUPTOR SIMPLES (1 MÓDULO) COM 1 TOMADA DE EMBUTIR 2P+T 10 A, SEM SUPORTE E SEM PLACA - FORNECIMENTO E INSTALAÇÃO. AF_03/2023</t>
  </si>
  <si>
    <t>INTERRUPTOR PARALELO (1 MÓDULO) COM 1 TOMADA DE EMBUTIR 2P+T 10 A, SEM SUPORTE E SEM PLACA - FORNECIMENTO E INSTALAÇÃO. AF_03/2023</t>
  </si>
  <si>
    <t>CAIXA RETANGULAR 4" X 2" MÉDIA (1,30 M DO PISO), METÁLICA, INSTALADA EM PAREDE - FORNECIMENTO E INSTALAÇÃO. AF_03/2023</t>
  </si>
  <si>
    <t>VERGA MOLDADA IN LOCO COM UTILIZAÇÃO DE BLOCOS CANALETA, ESPESSURA DE *20* CM. AF_03/2024</t>
  </si>
  <si>
    <t>CONTRAVERGA MOLDADA IN LOCO COM UTILIZAÇÃO DE BLOCOS CANALETA, ESPESSURA DE *20* CM. AF_03/2024</t>
  </si>
  <si>
    <t>FIXAÇÃO (ENCUNHAMENTO) DE ALVENARIA DE VEDAÇÃO COM ARGAMASSA APLICADA COM BISNAGA. AF_03/2024</t>
  </si>
  <si>
    <t>ESCAVAÇÃO MANUAL DE VALA. AF_09/2024</t>
  </si>
  <si>
    <t>REATERRO MANUAL DE VALAS, COM COMPACTADOR DE SOLOS DE PERCUSSÃO. AF_08/2023</t>
  </si>
  <si>
    <t>REGISTRO DE ESFERA, PVC, SOLDÁVEL, COM VOLANTE, DN 32 MM - FORNECIMENTO E INSTALAÇÃO. AF_08/2021</t>
  </si>
  <si>
    <t>REGISTRO DE ESFERA, PVC, SOLDÁVEL, COM VOLANTE, DN 50 MM - FORNECIMENTO E INSTALAÇÃO. AF_08/2021</t>
  </si>
  <si>
    <t>JANELA DE ALUMÍNIO TIPO MAXIM-AR, BATENTE/ REQUADRO 3 A 14 CM, VIDRO INCLUSO, FIXAÇÃO COM PARAFUSO, SEM GUARNIÇÃO/ ALIZAR, DIMENSÕES 60X80 (A X L) CM, SEM ACABAMENTO, VEDAÇÃO COM SILICONE, EXCLUSIVE CONTRAMARCO - FORNECIMENTO E INSTALAÇÃO. AF_11/2024</t>
  </si>
  <si>
    <t>JANELA DE ALUMÍNIO DE CORRER COM 2 FOLHAS PARA VIDROS (VIDROS INCLUSOS), BATENTE/ REQUADRO 6 A 14 CM, ACABAMENTO COM ACETATO OU BRILHANTE, FIXAÇÃO COM PARAFUSO, SEM GUARNIÇÃO/ ALIZAR, DIMENSÕES 100X120 CM, VEDAÇÃO COM SILICONE, EXCLUSIVE CONTRAMARCO - FORNECIMENTO E INSTALAÇÃO. AF_11/2024</t>
  </si>
  <si>
    <t>ADAPTADOR CURTO COM BOLSA E ROSCA PARA REGISTRO, PVC, SOLDÁVEL, DN 25 MM X 3/4", INSTALADO EM RESERVAÇÃO PREDIAL DE ÁGUA - FORNECIMENTO E INSTALAÇÃO. AF_04/2024</t>
  </si>
  <si>
    <t>ADAPTADOR CURTO COM BOLSA E ROSCA PARA REGISTRO, PVC, SOLDÁVEL, DN 50 MM X 1 1/2", INSTALADO EM RESERVAÇÃO PREDIAL DE ÁGUA - FORNECIMENTO E INSTALAÇÃO. AF_04/2024</t>
  </si>
  <si>
    <t>CURVA 90 GRAUS, PVC, SOLDÁVEL, DN 60 MM, INSTALADO EM RESERVAÇÃO PREDIAL DE ÁGUA - FORNECIMENTO E INSTALAÇÃO. AF_04/2024</t>
  </si>
  <si>
    <t>EXECUÇÃO DE PASSEIO (CALÇADA) OU PISO DE CONCRETO COM CONCRETO MOLDADO IN LOCO, USINADO C20, ACABAMENTO CONVENCIONAL, NÃO ARMADO. AF_08/2022</t>
  </si>
  <si>
    <t>TEXTURA ACRÍLICA, APLICAÇÃO MANUAL EM PAREDE, UMA DEMÃO. AF_04/2023</t>
  </si>
  <si>
    <t>KIT CAVALETE PARA MEDIÇÃO DE ÁGUA - ENTRADA INDIVIDUALIZADA, EM CPVC DN 28 MM (1"), PARA 1 MEDIDOR - FORNECIMENTO E INSTALAÇÃO (EXCLUSIVE HIDRÔMETRO). AF_03/2024</t>
  </si>
  <si>
    <t>HIDRÔMETRO DN 1/2", 1,5 M3/H - FORNECIMENTO E INSTALAÇÃO. AF_03/2024</t>
  </si>
  <si>
    <t>FORRO EM DRYWALL, PARA AMBIENTES COMERCIAIS, INCLUSIVE ESTRUTURA BIRECIONAL DE FIXAÇÃO. AF_08/2023_PS</t>
  </si>
  <si>
    <t>APLICAÇÃO MANUAL DE MASSA ACRÍLICA EM PAREDES EXTERNAS DE CASAS, UMA DEMÃO. AF_03/2024</t>
  </si>
  <si>
    <t>INSTALAÇÃO DE REFORÇO DE MADEIRA EM PAREDE DRYWALL. AF_07/2023</t>
  </si>
  <si>
    <t>FABRICAÇÃO, MONTAGEM E DESMONTAGEM DE FÔRMA PARA BLOCO DE COROAMENTO, EM MADEIRA SERRADA, E=25 MM, 4 UTILIZAÇÕES. AF_01/2024</t>
  </si>
  <si>
    <t>ARMAÇÃO DE BLOCO UTILIZANDO AÇO CA-60 DE 5 MM - MONTAGEM. AF_01/2024</t>
  </si>
  <si>
    <t>ARMAÇÃO DE BLOCO UTILIZANDO AÇO CA-50 DE 6,3 MM - MONTAGEM. AF_01/2024</t>
  </si>
  <si>
    <t>ARMAÇÃO DE BLOCO UTILIZANDO AÇO CA-50 DE 8 MM - MONTAGEM. AF_01/2024</t>
  </si>
  <si>
    <t>ARMAÇÃO DE BLOCO UTILIZANDO AÇO CA-50 DE 10 MM - MONTAGEM. AF_01/2024</t>
  </si>
  <si>
    <t>CONCRETAGEM DE BLOCO DE COROAMENTO OU VIGA BALDRAME, FCK 30 MPA, COM USO DE BOMBA - LANÇAMENTO, ADENSAMENTO E ACABAMENTO. AF_01/2024</t>
  </si>
  <si>
    <t>ELETRODUTO PVC RÍGIDO, DIÂMETRO 40MM, COM 3 METROS, PARA SPDA - FORNECIMENTO E INSTALAÇÃO. AF_08/2023</t>
  </si>
  <si>
    <t>HASTE DE ATERRAMENTO, DIÂMETRO 3/4", COM 3 METROS - FORNECIMENTO E INSTALAÇÃO. AF_08/2023</t>
  </si>
  <si>
    <t>BASE METÁLICA PARA MASTRO 1 ½" PARA SPDA - FORNECIMENTO E INSTALAÇÃO. AF_08/2023</t>
  </si>
  <si>
    <t>MASTRO 1 ½", COM 3 METROS, PARA SPDA - FORNECIMENTO E INSTALAÇÃO. AF_08/2023</t>
  </si>
  <si>
    <t>CAPTOR TIPO FRANKLIN PARA SPDA - FORNECIMENTO E INSTALAÇÃO. AF_08/2023</t>
  </si>
  <si>
    <t>TAPUME COM TELHA METÁLICA. AF_03/2024</t>
  </si>
  <si>
    <t>IMPERMEABILIZAÇÃO DE SUPERFÍCIE COM ARGAMASSA POLIMÉRICA / MEMBRANA ACRÍLICA, 3 DEMÃOS. AF_09/2023</t>
  </si>
  <si>
    <t>IMPERMEABILIZAÇÃO DE SUPERFÍCIE COM ARGAMASSA POLIMÉRICA / MEMBRANA ACRÍLICA, 4 DEMÃOS, REFORÇADA COM VÉU DE POLIÉSTER (MAV). AF_09/2023</t>
  </si>
  <si>
    <t>IMPERMEABILIZAÇÃO DE SUPERFÍCIE COM EMULSÃO ASFÁLTICA, 2 DEMÃOS. AF_09/2023</t>
  </si>
  <si>
    <t>PROTEÇÃO MECÂNICA DE SUPERFICIE HORIZONTAL COM ARGAMASSA DE CIMENTO E AREIA, TRAÇO 1:3, E=3CM. AF_09/2023</t>
  </si>
  <si>
    <t>LOCAÇÃO CONVENCIONAL DE OBRA, UTILIZANDO GABARITO DE TÁBUAS CORRIDAS PONTALETADAS A CADA 2,00M - 2 UTILIZAÇÕES. AF_03/2024</t>
  </si>
  <si>
    <t>LASTRO COM MATERIAL GRANULAR (PEDRA BRITADA N.1 E PEDRA BRITADA N.2), APLICADO EM PISOS OU LAJES SOBRE SOLO, ESPESSURA DE *10 CM*. AF_01/2024</t>
  </si>
  <si>
    <t>ESPALHAMENTO DE MATERIAL COM TRATOR DE ESTEIRAS. AF_09/2024</t>
  </si>
  <si>
    <t>MICTÓRIO SIFONADO LOUÇA BRANCA - PADRÃO MÉDIO - FORNECIMENTO E INSTALAÇÃO. AF_01/2020</t>
  </si>
  <si>
    <t>CHUVEIRO ELÉTRICO COMUM CORPO PLÁSTICO, TIPO DUCHA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</si>
  <si>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</si>
  <si>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</si>
  <si>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RELÉ FOTOELÉTRICO PARA COMANDO DE ILUMINAÇÃO EXTERNA 1000 W - FORNECIMENTO E INSTALAÇÃO. AF_02/2025</t>
  </si>
  <si>
    <t>ABRAÇADEIRA DE FIXAÇÃO DE BRAÇOS DE LUMINÁRIAS DE 2" - FORNECIMENTO E INSTALAÇÃO. AF_02/2025</t>
  </si>
  <si>
    <t>PEITORIL LINEAR EM GRANITO OU MÁRMORE, L = 15CM, ASSENTADO COM ARGAMASSA 1:6 COM ADITIVO. AF_11/2020</t>
  </si>
  <si>
    <t>FORNECIMENTO E INSTALAÇÃO DE PLACA DE OBRA COM CHAPA GALVANIZADA E ESTRUTURA DE MADEIRA. AF_03/2022_PS</t>
  </si>
  <si>
    <t>PLANTIO DE GRAMA ESMERALDA OU SÃO CARLOS OU CURITIBANA, EM PLACAS. AF_07/2024</t>
  </si>
  <si>
    <t>TUBO, PVC, SOLDÁVEL, DE 50MM, INSTALADO EM RAMAL DE DISTRIBUIÇÃO DE ÁGUA - FORNECIMENTO E INSTALAÇÃO. AF_06/2022</t>
  </si>
  <si>
    <t>ADAPTADOR CURTO COM BOLSA E ROSCA PARA REGISTRO, PVC, SOLDÁVEL, DN 50MM X 1.1/4", INSTALADO EM RAMAL DE DISTRIBUIÇÃO DE ÁGUA - FORNECIMENTO E INSTALAÇÃO. AF_06/2022</t>
  </si>
  <si>
    <t>BUCHA DE REDUÇÃO, LONGA, PVC, SOLDÁVEL, DN 50 X 32 MM, INSTALADO EM RAMAL DE DISTRIBUIÇÃO DE ÁGUA - FORNECIMENTO E INSTALAÇÃO. AF_06/2022</t>
  </si>
  <si>
    <t>REVESTIMENTO CERÂMICO PARA PAREDES INTERNAS COM PLACAS TIPO ESMALTADA DE DIMENSÕES 60X60 CM APLICADAS NA ALTURA INTEIRA DAS PAREDES. AF_02/2023_PE</t>
  </si>
  <si>
    <t>PINTURA LÁTEX ACRÍLICA ECONÔMICA, APLICAÇÃO MANUAL EM TETO, DUAS DEMÃOS. AF_04/2023</t>
  </si>
  <si>
    <t>PINTURA LÁTEX ACRÍLICA ECONÔMICA, APLICAÇÃO MANUAL EM PAREDES, DUAS DEMÃOS. AF_04/2023</t>
  </si>
  <si>
    <t>PISO PODOTÁTIL DE ALERTA OU DIRECIONAL, DE CONCRETO, ASSENTADO SOBRE ARGAMASSA. AF_03/2024</t>
  </si>
  <si>
    <t>MINI CAPTOR PARA SPDA - FORNECIMENTO E INSTALAÇÃO. AF_08/2023</t>
  </si>
  <si>
    <t>ARMAÇÃO DE BLOCO, SAPATA ISOLADA, VIGA BALDRAME E SAPATA CORRIDA UTILIZANDO AÇO CA-50 DE 12,5 MM - MONTAGEM. AF_01/2024</t>
  </si>
  <si>
    <t>ARMAÇÃO DE BLOCO, SAPATA ISOLADA, VIGA BALDRAME E SAPATA CORRIDA UTILIZANDO AÇO CA-50 DE 16 MM - MONTAGEM. AF_01/2024</t>
  </si>
  <si>
    <t>MASSA ÚNICA, EM ARGAMASSA TRAÇO 1:2:8 PREPARO MECÂNICO, APLICADA MANUALMENTE EM PAREDES INTERNAS DE AMBIENTES COM ÁREA MAIOR QUE 10M², E = 10MM, COM TALISCAS. AF_03/2024</t>
  </si>
  <si>
    <t>2.12</t>
  </si>
  <si>
    <t>2.13</t>
  </si>
  <si>
    <t>COMPOSIÇÃO</t>
  </si>
  <si>
    <t>ILUMINAÇÃO</t>
  </si>
  <si>
    <t>6.2</t>
  </si>
  <si>
    <t>6.3</t>
  </si>
  <si>
    <t>PAISAGISMO</t>
  </si>
  <si>
    <t>LOCAÇÃO DE CONTAINER TIPO DEPÓSITO - ÁREA MÍNIMA DE 13,80 M2</t>
  </si>
  <si>
    <t>CABO DE COBRE ISOLADO, 25 MM², ANTI-CHAMA 450/750 V, INSTALADO EM ELETROCALHA OU PERFILADO - FORNECIMENTO E INSTALAÇÃO. AF_07/2025</t>
  </si>
  <si>
    <t>DISJUNTOR BIPOLAR TIPO DIN, CORRENTE NOMINAL DE 10A - FORNECIMENTO E INSTALAÇÃO. AF_07/2025</t>
  </si>
  <si>
    <t>DISJUNTOR BIPOLAR TIPO DIN, CORRENTE NOMINAL DE 16A - FORNECIMENTO E INSTALAÇÃO. AF_07/2025</t>
  </si>
  <si>
    <t>DISJUNTOR BIPOLAR TIPO DIN, CORRENTE NOMINAL DE 20A - FORNECIMENTO E INSTALAÇÃO. AF_07/2025</t>
  </si>
  <si>
    <t>DISJUNTOR BIPOLAR TIPO DIN, CORRENTE NOMINAL DE 25A - FORNECIMENTO E INSTALAÇÃO. AF_07/2025</t>
  </si>
  <si>
    <t>DISJUNTOR BIPOLAR TIPO DIN, CORRENTE NOMINAL DE 40A - FORNECIMENTO E INSTALAÇÃO. AF_07/2025</t>
  </si>
  <si>
    <t>DISJUNTOR TRIPOLAR TIPO DIN, CORRENTE NOMINAL DE 16A - FORNECIMENTO E INSTALAÇÃO. AF_07/2025</t>
  </si>
  <si>
    <t>DISJUNTOR TRIPOLAR TIPO NEMA, CORRENTE NOMINAL DE 10 ATÉ 50A - FORNECIMENTO E INSTALAÇÃO. AF_07/2025</t>
  </si>
  <si>
    <t>DISJUNTOR TRIPOLAR TIPO NEMA, CORRENTE NOMINAL DE 60 ATÉ 100A - FORNECIMENTO E INSTALAÇÃO. AF_07/2025</t>
  </si>
  <si>
    <t>QUADRO DE DISTRIBUIÇÃO DE ENERGIA EM CHAPA DE AÇO GALVANIZADO, DE EMBUTIR, COM BARRAMENTO TRIFÁSICO, PARA 40 DISJUNTORES DIN 100A - FORNECIMENTO E INSTALAÇÃO. AF_07/2025</t>
  </si>
  <si>
    <t>QUADRO DE MEDIÇÃO GERAL DE ENERGIA COM 16 MEDIDORES - FORNECIMENTO E INSTALAÇÃO. AF_07/2025</t>
  </si>
  <si>
    <t>TOMADA DE REDE RJ45 - FORNECIMENTO E INSTALAÇÃO. AF_08/2025</t>
  </si>
  <si>
    <t>ELETRODUTO DE PVC RIGIDO ROSCAVEL DE 1/2", SEM LUVA</t>
  </si>
  <si>
    <t>BARRACÃO ABERTO PARA APOIO À PRODUÇÃO (CARPINTARIA, CENTRAL DE ARMAÇÃO, OFICINA, ETC.) C/ TESOURAS, TELHA 4MM, PISO EM CONCRETO DESEMPOLADO</t>
  </si>
  <si>
    <t>LOCAÇÃO DE CONTAINER - BANHEIRO COM CHUVEIROS E VASOS - 4,30 X 2,30M</t>
  </si>
  <si>
    <t>BARRACAO PARA REFEITORIO EM OBRAS EM COMPENSADO</t>
  </si>
  <si>
    <t>REMOÇÃO DE ENTULHO SEPARADO DE OBRA COM CAÇAMBA METÁLICA - TERRA, ALVENARIA, CONCRETO, ARGAMASSA, MADEIRA, PAPEL, PLÁSTICO OU METAL</t>
  </si>
  <si>
    <t>MOBILIZACAO E DESMOBILIZACAO DE CANTEIRO</t>
  </si>
  <si>
    <t>LOCACAO DE ANDAIME METALICO TIPO FACHADEIRO, PECAS COM APROXIMADAMENTE 1,20 M DE LARGURA E 2,0 M DE ALTURA, INCLUINDO DIAGONAIS EM X, BARRAS DE LIGACAO, SAPATAS E DEMAIS ITENS NECESSARIOS A MONTAGEM, INCLUSIVE MONTAGEM E DESMONTAGEM</t>
  </si>
  <si>
    <t>M2/MÊS</t>
  </si>
  <si>
    <t>CONCRETAGEM DE PILARES, FCK = 30 MPA, COM USO DE BOMBA - LANÇAMENTO, ADENSAMENTO E ACABAMENTO. AF_02/2022_PS</t>
  </si>
  <si>
    <t>CONCRETAGEM DE VIGAS E LAJES, FCK=30 MPA, PARA LAJES MACIÇAS OU NERVURADAS COM USO DE BOMBA - LANÇAMENTO, ADENSAMENTO E ACABAMENTO.</t>
  </si>
  <si>
    <t>Laje pré-fabricada unidirecional em viga treliçada/lajota em EPS LT 16 (12 + 4), exceto capa de concreto</t>
  </si>
  <si>
    <t>FORNECIMENTO E INSTALAÇÃO DE TELA AÇO SOLDADA NERVURADA CA-60, MALHA 20X20CM,FERRO 3.4MM, PAINEL 2X3M, (0,72KG/M²), MALHA POP LEVE GERDAU OU SIMILAR</t>
  </si>
  <si>
    <t>COBOGO DE CIMENTO (ELEMENTO VAZADO, CIRCULAR), 30 X 30 X 5CM, ASSENTADO COM ARGAMASSA DE CIMENTO E AREIA</t>
  </si>
  <si>
    <t>PAREDE COM SISTEMA EM CHAPAS DE GESSO RU PARA DRYWALL, USO INTERNO, COM DUAS FACES SIMPLES E ESTRUTURA METÁLICA COM GUIAS SIMPLES PARA PAREDES COM ÁREA LÍQUIDA MAIOR OU IGUAL A 6 M2, COM VÃOS. AF_07/2023_PS</t>
  </si>
  <si>
    <t>PAREDE COM SISTEMA EM CHAPAS DE GESSO RU PARA DRYWALL COM ISOLAMENTO ACUSTICO, USO INTERNO, COM DUAS FACES SIMPLES E ESTRUTURA METÁLICA COM GUIAS SIMPLES PARA PAREDES COM ÁREA LÍQUIDA MAIOR OU IGUAL A 6 M2, COM VÃOS.</t>
  </si>
  <si>
    <t>PAREDE COM SISTEMA EM CHAPAS DE GESSO RU PARA DRYWALL COM ISOLAMENTO ACUSTICO, USO INTERNO, COM DUAS FACES DUPLAS E ESTRUTURA METÁLICA COM GUIAS DUPLAS PARA PAREDES COM ÁREA LÍQUIDA MAIOR OU IGUAL A 6 M2, COM VÃOS.</t>
  </si>
  <si>
    <t>PAREDE COM SISTEMA EM CHAPAS DE GESSO ST PARA DRYWALL COM ISOLAMENTO ACUSTICO, USO INTERNO, COM DUAS FACES DUPLAS E ESTRUTURA METÁLICA COM GUIAS DUPLAS PARA PAREDES COM ÁREA LÍQUIDA MAIOR OU IGUAL A 6 M2, COM VÃOS.</t>
  </si>
  <si>
    <t>PORTA COMPLETA MADEIRA 2,20m CORRER COM FERRAGENS</t>
  </si>
  <si>
    <t>PORTA VENEZIANA DE ABRIR EM ALUMÍNIO, SOB MEDIDA</t>
  </si>
  <si>
    <t>PORTA DE ABRIR EM TELA ONDULADA DE AÇO GALVANIZADO, COMPLETA</t>
  </si>
  <si>
    <t>PORTA ALUMINIO ANODIZADO NATURAL 1 FOLHA DE ABRIR</t>
  </si>
  <si>
    <t>PORTAO DE CORRER EM ALUMINIO PINTURA ELETROSTATICA BRANCA</t>
  </si>
  <si>
    <t>PORTA DE ALUMÍNIO ANODIZADO COM VIDRO, 3 FOLHAS, ABERTURA DE CORRER</t>
  </si>
  <si>
    <t>PORTA CORTA FOGO, DE ABRIR, 02 FOLHAS, EM CHAPA DE AÇO GALVANIZADO Nº24, BATENTE EM CHAPA Nº18, CLASSE 90, ISOLANTE EM MANTA CERÂMICA INCOMBUSTÍVEL E=5CM,DOBRADIÇAS TIPO HELICOIDAL EM AÇO 1010/1020, E FECHADURA REVERSÍVEL SEM CHAVE</t>
  </si>
  <si>
    <t>PUXADOR DUPLO EM AÇO INOXIDÁVEL, PARA PORTA DE MADEIRA, ALUMÍNIO OU VIDRO, DE 350 MM</t>
  </si>
  <si>
    <t>ALIZAR ALUMINIO PINTURA ELETROSTATICA BRANCA</t>
  </si>
  <si>
    <t>MOLA AEREA COM CALHA/BRACO DESLIZANTE</t>
  </si>
  <si>
    <t>FECHADURA COM MAÇANETA TIPO ALAVANCA EM AÇO INOXIDÁVEL, PARA PORTA EXTERNA</t>
  </si>
  <si>
    <t>GUICHE COM REQUADRO EM MADEIRA DE LEI - VASADO</t>
  </si>
  <si>
    <t>REGULARIZAÇÃO DE BASE PARA REVEST. DE PISOS COM ARG. TRAÇO T4, ESP. MÉDIA = 2,5CM</t>
  </si>
  <si>
    <t>PISO ALTA RESISTENCIA, COLORIDO, E=10MM, APLICADO COM JUNTAS, POLIDO ATÉ O ESMERIL 400 E ENCERADO</t>
  </si>
  <si>
    <t>PISO ALTA RESISTÊNCIA OU INDUSTRIAL DE 12 MM, COMUM, COR CINZA, COM JUNTAS PLÁSTICAS, SEM POLIMENTO, ECCLUSIVE ARGAMASSA DE REGULARIZAÇÃO, APLICADO</t>
  </si>
  <si>
    <t>RODAPÉ ALTA RESISTÊNCIA, H = 10 CM, MEIA-CANA</t>
  </si>
  <si>
    <t>TAMPO/BANCADA EM GRANITO BRANCO SIENA, E=2CM</t>
  </si>
  <si>
    <t>LAVATÓRIO DE CANTO REF. L101 DECA OU EQUIVALENTE, INCLUSIVE VÁLVULA, SIFÃO E ENGATES CROMADOS, EXCLUSIVE TORNEIRA</t>
  </si>
  <si>
    <t>TAMPO/BANCADA EM CONCRETO ARMADO, REVESTIDO EM AÇO INOXIDÁVEL FOSCO POLIDO</t>
  </si>
  <si>
    <t>FUNIL EXPURGO HOSPITALAR DE AÇO INOX 304  290X300MM E= 0,8MM SEM MESA PARA EMBUTIR - MIRNOX OU SIMILAR</t>
  </si>
  <si>
    <t>TORNEIRA CLÍNICA COM VOLANTE TIPO ALAVANCA</t>
  </si>
  <si>
    <t>TORNEIRA MISTURADOR CLÍNICA DE MESA COM AREJADOR ARTICULADO, ACIONAMENTO COTOVELO</t>
  </si>
  <si>
    <t>TORNEIRA DE MESA COM FECHAMENTO AUTOMÁTICO, LINHA DECAMATIC ECO, REF.1173.C, DECA OU SIMILAR</t>
  </si>
  <si>
    <t>TORNEIRA PARA  LAVATÓRIO,  DE  MESA,  CROMADA,  BICA  ALTA,  REF.:  FLEX  PLUS,  1198  C21,  DA  DECA  OU  SIMILAR,  INCLUSIVE  FURO  PARA  INSTALAÇÃO  EM  BANCADA</t>
  </si>
  <si>
    <t>DUCHA HIGIÊNICA COM REGISTRO, LINHA DREAM, REF. 1984.C87.ACT.CR, DA DECA OU SIMILAR</t>
  </si>
  <si>
    <t>BARRA DE APOIO, RETA, FIXA, EM AÇO INOX, L=40CM, D=1 1/4", JACKWAL OU SIMILAR</t>
  </si>
  <si>
    <t>RALO SECO PVC QUADRADO 15x15 COM GRELHA</t>
  </si>
  <si>
    <t>ESTACAO DE CHAMADA DE BANHEIRO,COM INTERRUPTOR DE EMBUTIR.FO RNECIMENTO E COLOCACAO 3%-DESGASTE DE FERRAMENTAS E EPI</t>
  </si>
  <si>
    <t>ACOPLAMENTO RANHURADO EM FERRO FUNDIDO DN 60,3mm 2""</t>
  </si>
  <si>
    <t>HIDRÔMETRO EM BRONZE, DIÂMETRO DE 40 MM (1 1/2´)</t>
  </si>
  <si>
    <t>PRESSURIZADOR DE ÁGUA MAX PRESS 270 VF MONOFASICO 220V</t>
  </si>
  <si>
    <t>PRESSURIZADOR MAX PRESS 20E</t>
  </si>
  <si>
    <t>RESERVATÓRIO EM POLIETILENO DE ALTA DENSIDADE (CISTERNA) COM ANTIOXIDANTE E PROTEÇÃO CONTRA RAIOS ULTRAVIOLETA (UV) - CAPACIDADE DE 5.000 LITROS</t>
  </si>
  <si>
    <t>RESERVATÓRIO METÁLICO TIPO TAÇA 25000L H &lt;= 10M DE ALTURA - FORNECIMENTO E INSTALAÇÃO</t>
  </si>
  <si>
    <t>SIFÃO CROMADO 1 1/4" X 2" (INSTALADO)</t>
  </si>
  <si>
    <t>TUBO DE PVC RÍGIDO PXB COM VIROLA E ANEL DE BORRACHA, LINHA ESGOTO SÉRIE REFORÇADA ´R´, DN= 100 MM, INCLUSIVE CONEXÕES</t>
  </si>
  <si>
    <t>TUBO DE PVC RÍGIDO PXB COM VIROLA E ANEL DE BORRACHA, LINHA ESGOTO SÉRIE REFORÇADA ´R´, DN= 50 MM, INCLUSIVE CONEXÕES</t>
  </si>
  <si>
    <t>TUBO DE PVC RÍGIDO PXB COM VIROLA E ANEL DE BORRACHA, LINHA ESGOTO SÉRIE REFORÇADA ´R´, DN= 75 MM, INCLUSIVE CONEXÕES</t>
  </si>
  <si>
    <t>TUBO DE PVC RÍGIDO SOLDÁVEL MARROM, DN= 40 MM, (1 1/4´), INCLUSIVE CONEXÕES</t>
  </si>
  <si>
    <t>TUBO DE PVC RÍGIDO BRANCO, PONTAS LISAS, SOLDÁVEL, LINHA ESGOTO SÉRIE NORMAL, DN= 40 MM, INCLUSIVE CONEXÕES</t>
  </si>
  <si>
    <t>TUBO DE PVC RÍGIDO, PONTAS LISAS, SOLDÁVEL, LINHA ESGOTO SÉRIE REFORÇADA ´R´, DN= 40 MM, INCLUSIVE CONEXÕES</t>
  </si>
  <si>
    <t>REDUCAO EXCENTRICA ESGOTO PVC 100x75mm</t>
  </si>
  <si>
    <t>ANEL DE BORRACHA PARA TUBO PVC SANITARIO D = 50MM</t>
  </si>
  <si>
    <t>JOELHO 45º DE PVC RÍGIDO, SÉRIE R, DIÂM = 50MM</t>
  </si>
  <si>
    <t>CAIXA DE COLETORA DE TALVEGUE - CCT 02 (PADRÃO DNIT)</t>
  </si>
  <si>
    <t>CAIXA DE PASSAGEM EM ALVENARIA DE TIJOLOS MACIÇOS ESP. = 0,12M,  DIM. INT. = 0.50 X 0.50 X 0.60M, COM GRELHA DE FERRO FUNDIDO</t>
  </si>
  <si>
    <t>CAIXA DE PASSAGEM EM ALVENARIA DE TIJOLOS MACIÇOS ESP=12CM, DIM. INT. 0,60X0,60X1,00M, SEM TAMPA</t>
  </si>
  <si>
    <t>LUVA SIMPLES EM PVC RÍGIDO SOLDÁVEL, PARA ESGOTO PRIMÁRIO, DIÂM = 200MM</t>
  </si>
  <si>
    <t>TUBO DE PVC RÍGIDO PXB COM VIROLA E ANEL DE BORRACHA, LINHA ESGOTO SÉRIE REFORÇADA ´R´. DN= 150 MM, INCLUSIVE CONEXÕES</t>
  </si>
  <si>
    <t>PLACA DE SINALIZACAO, FOTOLUMINESCENTE, EM PVC , COM LOGOTIPO "CUIDADO RISCO DE CHOQUE ELÉTRICO"- PLACA E5</t>
  </si>
  <si>
    <t>PLACA DE SINALIZACAO, FOTOLUMINESCENTE, EM PVC , COM LOGOTIPO "EXTINTOR DE INCÊNDIO PORTÁTIL"- PLACA E5</t>
  </si>
  <si>
    <t>PLACA DE SINALIZAÇÃO EM PVC PARA AMBIENTES</t>
  </si>
  <si>
    <t>PLACA DE SINALIZACAO DE SEGURANCA CONTRA INCENDIO, FOTOLUMINESCENTE, RETANGULAR, *20 X 40* CM, EM PVC *2* MM ANTI-CHAMAS (SIMBOLOS, CORES E PICTOGRAMAS CONFORME NBR 13434)</t>
  </si>
  <si>
    <t>SERVIÇOS PRELIMINARES E INDIRETOS</t>
  </si>
  <si>
    <t>CANTEIRO DE OBRAS</t>
  </si>
  <si>
    <t>1.1.1</t>
  </si>
  <si>
    <t>1.1.2</t>
  </si>
  <si>
    <t>1.1.3</t>
  </si>
  <si>
    <t>1.1.4</t>
  </si>
  <si>
    <t>1.1.5</t>
  </si>
  <si>
    <t>1.1.6</t>
  </si>
  <si>
    <t>1.1.7</t>
  </si>
  <si>
    <t>1.1.8</t>
  </si>
  <si>
    <t>1.1.9</t>
  </si>
  <si>
    <t>1.1.10</t>
  </si>
  <si>
    <t>1.2.1</t>
  </si>
  <si>
    <t>1.3.1</t>
  </si>
  <si>
    <t>1.4.1</t>
  </si>
  <si>
    <t>ADMINISTRAÇÃO LOCAL DA OBRA</t>
  </si>
  <si>
    <t>MOBILIZAÇÃO E DESMOBILIZAÇÃO</t>
  </si>
  <si>
    <t>EQUIPAMENTOS DE APOIO</t>
  </si>
  <si>
    <t>FUNDAÇÃO</t>
  </si>
  <si>
    <t>2.14</t>
  </si>
  <si>
    <t>2.15</t>
  </si>
  <si>
    <t>3.1.1</t>
  </si>
  <si>
    <t>3.1.2</t>
  </si>
  <si>
    <t>3.1.3</t>
  </si>
  <si>
    <t>3.1.4</t>
  </si>
  <si>
    <t>3.1.5</t>
  </si>
  <si>
    <t>ESTRUTURA</t>
  </si>
  <si>
    <t>PILARES</t>
  </si>
  <si>
    <t>VIGAS</t>
  </si>
  <si>
    <t>3.2.1</t>
  </si>
  <si>
    <t>3.2.2</t>
  </si>
  <si>
    <t>3.2.3</t>
  </si>
  <si>
    <t>3.2.4</t>
  </si>
  <si>
    <t>3.2.5</t>
  </si>
  <si>
    <t>3.2.6</t>
  </si>
  <si>
    <t>3.2.7</t>
  </si>
  <si>
    <t>3.2.8</t>
  </si>
  <si>
    <t>LAJES</t>
  </si>
  <si>
    <t>3.3.1</t>
  </si>
  <si>
    <t>3.3.2</t>
  </si>
  <si>
    <t>3.3.3</t>
  </si>
  <si>
    <t>3.3.4</t>
  </si>
  <si>
    <t>3.3.5</t>
  </si>
  <si>
    <t>3.3.6</t>
  </si>
  <si>
    <t>3.3.7</t>
  </si>
  <si>
    <t>3.3.8</t>
  </si>
  <si>
    <t>3.3.9</t>
  </si>
  <si>
    <t>3.4.1</t>
  </si>
  <si>
    <t>ALVENARIA, VEDAÇÕES E DIVISÓRIAS</t>
  </si>
  <si>
    <t>ALVENARIA DE VEDAÇÃO</t>
  </si>
  <si>
    <t>4.1.1</t>
  </si>
  <si>
    <t>4.1.2</t>
  </si>
  <si>
    <t>4.1.3</t>
  </si>
  <si>
    <t>4.1.4</t>
  </si>
  <si>
    <t>4.1.5</t>
  </si>
  <si>
    <t>DRYWALL</t>
  </si>
  <si>
    <t>4.2.1</t>
  </si>
  <si>
    <t>4.2.2</t>
  </si>
  <si>
    <t>4.2.3</t>
  </si>
  <si>
    <t>4.2.4</t>
  </si>
  <si>
    <t>4.2.5</t>
  </si>
  <si>
    <t>4.3.1</t>
  </si>
  <si>
    <t>DIVISÓRIAS</t>
  </si>
  <si>
    <t>COBERTURA</t>
  </si>
  <si>
    <t>5.1.1</t>
  </si>
  <si>
    <t>5.1.2</t>
  </si>
  <si>
    <t>5.2.1</t>
  </si>
  <si>
    <t>TELHAMENTO</t>
  </si>
  <si>
    <t>COMPLEMENTOS</t>
  </si>
  <si>
    <t>5.3.1</t>
  </si>
  <si>
    <t>5.3.2</t>
  </si>
  <si>
    <t>5.3.3</t>
  </si>
  <si>
    <t>IMPERMEABILIZAÇÃO</t>
  </si>
  <si>
    <t>7.1.1</t>
  </si>
  <si>
    <t>7.1.1.1</t>
  </si>
  <si>
    <t>7.1.1.2</t>
  </si>
  <si>
    <t>7.1.1.3</t>
  </si>
  <si>
    <t>ESQUADRIAS</t>
  </si>
  <si>
    <t>ESQUADRIAS DE MADEIRA</t>
  </si>
  <si>
    <t>PORTAS DE MADEIRA</t>
  </si>
  <si>
    <t>7.2.1</t>
  </si>
  <si>
    <t>ESQUADRIAS DE ALUMÍNIO</t>
  </si>
  <si>
    <t>PORTAS DE ALUMÍNIO</t>
  </si>
  <si>
    <t>7.2.1.1</t>
  </si>
  <si>
    <t>7.2.1.2</t>
  </si>
  <si>
    <t>7.2.1.3</t>
  </si>
  <si>
    <t>7.2.1.4</t>
  </si>
  <si>
    <t>7.2.1.5</t>
  </si>
  <si>
    <t>7.2.2</t>
  </si>
  <si>
    <t>7.2.2.1</t>
  </si>
  <si>
    <t>7.2.2.2</t>
  </si>
  <si>
    <t>JANELAS DE ALUMÍNIO</t>
  </si>
  <si>
    <t>ESQUADRIAS METÁLICAS</t>
  </si>
  <si>
    <t>PORTAS METÁLICAS</t>
  </si>
  <si>
    <t>7.3.1</t>
  </si>
  <si>
    <t>7.3.1.1</t>
  </si>
  <si>
    <t>7.4.1</t>
  </si>
  <si>
    <t>7.4.2</t>
  </si>
  <si>
    <t>7.4.3</t>
  </si>
  <si>
    <t>7.4.4</t>
  </si>
  <si>
    <t>7.4.5</t>
  </si>
  <si>
    <t>7.4.6</t>
  </si>
  <si>
    <t>ACESSÓRIOS</t>
  </si>
  <si>
    <t>REVESTIMENTO DE PAREDE</t>
  </si>
  <si>
    <t>REVESTIMENTO ARGAMASSADO</t>
  </si>
  <si>
    <t>8.1.1</t>
  </si>
  <si>
    <t>8.1.2</t>
  </si>
  <si>
    <t>8.1.3</t>
  </si>
  <si>
    <t>8.2.1</t>
  </si>
  <si>
    <t>REVESTIMENTO CERÂMICO</t>
  </si>
  <si>
    <t>REVESTIMENTO DE PISO INTERNO</t>
  </si>
  <si>
    <t>9.1.1</t>
  </si>
  <si>
    <t>9.1.2</t>
  </si>
  <si>
    <t>9.2.1</t>
  </si>
  <si>
    <t>GRANILITE</t>
  </si>
  <si>
    <t>9.2.2</t>
  </si>
  <si>
    <t>9.3.1</t>
  </si>
  <si>
    <t>RODAPÉ</t>
  </si>
  <si>
    <t>REVESTIMENTO DE PISO EXTERNO</t>
  </si>
  <si>
    <t>10.1.1</t>
  </si>
  <si>
    <t>REVESTIMENTO DE TETO</t>
  </si>
  <si>
    <t>FORRO</t>
  </si>
  <si>
    <t>11.1.1</t>
  </si>
  <si>
    <t>12.1</t>
  </si>
  <si>
    <t>12.1.1</t>
  </si>
  <si>
    <t>12.1.2</t>
  </si>
  <si>
    <t>12.1.3</t>
  </si>
  <si>
    <t>12.1.4</t>
  </si>
  <si>
    <t>12.1.5</t>
  </si>
  <si>
    <t>12.2</t>
  </si>
  <si>
    <t>12.2.1</t>
  </si>
  <si>
    <t>PINTURA</t>
  </si>
  <si>
    <t>PAREDES</t>
  </si>
  <si>
    <t>12.2.2</t>
  </si>
  <si>
    <t>TETO</t>
  </si>
  <si>
    <t>12.3</t>
  </si>
  <si>
    <t>12.3.1</t>
  </si>
  <si>
    <t>12.3.2</t>
  </si>
  <si>
    <t>13.1</t>
  </si>
  <si>
    <t>13.2</t>
  </si>
  <si>
    <t>14.1</t>
  </si>
  <si>
    <t>LOUÇAS, METAIS E ACESSÓRIOS</t>
  </si>
  <si>
    <t>EQUIPAMENTOS</t>
  </si>
  <si>
    <t>14.1.1</t>
  </si>
  <si>
    <t>LOUÇAS</t>
  </si>
  <si>
    <t>14.2</t>
  </si>
  <si>
    <t>14.2.1</t>
  </si>
  <si>
    <t>14.2.2</t>
  </si>
  <si>
    <t>14.2.3</t>
  </si>
  <si>
    <t>14.2.4</t>
  </si>
  <si>
    <t>14.2.5</t>
  </si>
  <si>
    <t>14.2.6</t>
  </si>
  <si>
    <t>14.3</t>
  </si>
  <si>
    <t>14.3.1</t>
  </si>
  <si>
    <t>14.3.2</t>
  </si>
  <si>
    <t>14.3.3</t>
  </si>
  <si>
    <t>14.3.4</t>
  </si>
  <si>
    <t>14.3.5</t>
  </si>
  <si>
    <t>14.3.6</t>
  </si>
  <si>
    <t>14.3.7</t>
  </si>
  <si>
    <t>14.3.8</t>
  </si>
  <si>
    <t>14.3.9</t>
  </si>
  <si>
    <t>14.3.10</t>
  </si>
  <si>
    <t>14.3.11</t>
  </si>
  <si>
    <t>14.3.12</t>
  </si>
  <si>
    <t>14.3.13</t>
  </si>
  <si>
    <t>14.3.14</t>
  </si>
  <si>
    <t>14.3.15</t>
  </si>
  <si>
    <t>14.3.16</t>
  </si>
  <si>
    <t>15.1</t>
  </si>
  <si>
    <t>15.1.1</t>
  </si>
  <si>
    <t>15.1.2</t>
  </si>
  <si>
    <t>15.1.3</t>
  </si>
  <si>
    <t>15.1.4</t>
  </si>
  <si>
    <t>15.1.5</t>
  </si>
  <si>
    <t>15.1.6</t>
  </si>
  <si>
    <t>15.1.7</t>
  </si>
  <si>
    <t>15.1.8</t>
  </si>
  <si>
    <t>15.1.9</t>
  </si>
  <si>
    <t>15.1.10</t>
  </si>
  <si>
    <t>15.1.11</t>
  </si>
  <si>
    <t>15.1.12</t>
  </si>
  <si>
    <t>15.1.13</t>
  </si>
  <si>
    <t>15.1.14</t>
  </si>
  <si>
    <t>15.1.15</t>
  </si>
  <si>
    <t>15.1.16</t>
  </si>
  <si>
    <t>15.1.17</t>
  </si>
  <si>
    <t>15.1.18</t>
  </si>
  <si>
    <t>15.1.19</t>
  </si>
  <si>
    <t>15.1.20</t>
  </si>
  <si>
    <t>15.1.21</t>
  </si>
  <si>
    <t>15.1.22</t>
  </si>
  <si>
    <t>15.1.23</t>
  </si>
  <si>
    <t>15.1.24</t>
  </si>
  <si>
    <t>15.1.25</t>
  </si>
  <si>
    <t>15.1.26</t>
  </si>
  <si>
    <t>15.1.27</t>
  </si>
  <si>
    <t>15.1.28</t>
  </si>
  <si>
    <t>15.1.29</t>
  </si>
  <si>
    <t>15.1.30</t>
  </si>
  <si>
    <t>15.1.31</t>
  </si>
  <si>
    <t>15.1.32</t>
  </si>
  <si>
    <t>15.1.33</t>
  </si>
  <si>
    <t>15.1.34</t>
  </si>
  <si>
    <t>15.1.35</t>
  </si>
  <si>
    <t>15.1.36</t>
  </si>
  <si>
    <t>15.1.37</t>
  </si>
  <si>
    <t>15.1.38</t>
  </si>
  <si>
    <t>15.1.39</t>
  </si>
  <si>
    <t>INSTALAÇÕES HIDROSSANITÁRIAS</t>
  </si>
  <si>
    <t>HIDRÁULICA</t>
  </si>
  <si>
    <t>15.2</t>
  </si>
  <si>
    <t>15.2.1</t>
  </si>
  <si>
    <t>15.2.2</t>
  </si>
  <si>
    <t>15.2.3</t>
  </si>
  <si>
    <t>15.2.4</t>
  </si>
  <si>
    <t>15.2.5</t>
  </si>
  <si>
    <t>15.2.6</t>
  </si>
  <si>
    <t>15.2.7</t>
  </si>
  <si>
    <t>15.2.8</t>
  </si>
  <si>
    <t>15.2.9</t>
  </si>
  <si>
    <t>15.2.10</t>
  </si>
  <si>
    <t>15.2.11</t>
  </si>
  <si>
    <t>15.2.12</t>
  </si>
  <si>
    <t>15.2.13</t>
  </si>
  <si>
    <t>15.2.14</t>
  </si>
  <si>
    <t>15.2.15</t>
  </si>
  <si>
    <t>15.2.16</t>
  </si>
  <si>
    <t>15.2.17</t>
  </si>
  <si>
    <t>15.2.18</t>
  </si>
  <si>
    <t>15.2.19</t>
  </si>
  <si>
    <t>15.2.20</t>
  </si>
  <si>
    <t>15.2.21</t>
  </si>
  <si>
    <t>15.2.22</t>
  </si>
  <si>
    <t>15.2.23</t>
  </si>
  <si>
    <t>15.2.24</t>
  </si>
  <si>
    <t>15.2.25</t>
  </si>
  <si>
    <t>15.2.26</t>
  </si>
  <si>
    <t>15.2.27</t>
  </si>
  <si>
    <t>15.2.28</t>
  </si>
  <si>
    <t>15.2.29</t>
  </si>
  <si>
    <t>15.2.30</t>
  </si>
  <si>
    <t>15.2.31</t>
  </si>
  <si>
    <t>15.2.32</t>
  </si>
  <si>
    <t>15.2.33</t>
  </si>
  <si>
    <t>15.2.34</t>
  </si>
  <si>
    <t>15.2.35</t>
  </si>
  <si>
    <t>15.2.36</t>
  </si>
  <si>
    <t>15.2.37</t>
  </si>
  <si>
    <t>15.2.38</t>
  </si>
  <si>
    <t>15.2.39</t>
  </si>
  <si>
    <t>15.2.40</t>
  </si>
  <si>
    <t>15.2.41</t>
  </si>
  <si>
    <t>15.2.42</t>
  </si>
  <si>
    <t>15.2.43</t>
  </si>
  <si>
    <t>15.2.44</t>
  </si>
  <si>
    <t>SANITÁRIA</t>
  </si>
  <si>
    <t>15.3</t>
  </si>
  <si>
    <t>15.3.1</t>
  </si>
  <si>
    <t>15.3.2</t>
  </si>
  <si>
    <t>15.3.3</t>
  </si>
  <si>
    <t>15.3.4</t>
  </si>
  <si>
    <t>15.3.5</t>
  </si>
  <si>
    <t>15.3.6</t>
  </si>
  <si>
    <t>15.3.7</t>
  </si>
  <si>
    <t>15.3.8</t>
  </si>
  <si>
    <t>15.3.9</t>
  </si>
  <si>
    <t>15.3.10</t>
  </si>
  <si>
    <t>15.3.11</t>
  </si>
  <si>
    <t>15.3.12</t>
  </si>
  <si>
    <t>15.3.13</t>
  </si>
  <si>
    <t>15.3.14</t>
  </si>
  <si>
    <t>15.3.15</t>
  </si>
  <si>
    <t>15.3.16</t>
  </si>
  <si>
    <t>15.3.17</t>
  </si>
  <si>
    <t>PLUVIAL</t>
  </si>
  <si>
    <t>15.4</t>
  </si>
  <si>
    <t>15.4.1</t>
  </si>
  <si>
    <t>15.4.2</t>
  </si>
  <si>
    <t>15.4.3</t>
  </si>
  <si>
    <t>15.4.4</t>
  </si>
  <si>
    <t>15.4.5</t>
  </si>
  <si>
    <t>15.4.6</t>
  </si>
  <si>
    <t>15.4.7</t>
  </si>
  <si>
    <t>15.4.8</t>
  </si>
  <si>
    <t>15.4.9</t>
  </si>
  <si>
    <t>15.4.10</t>
  </si>
  <si>
    <t>15.4.11</t>
  </si>
  <si>
    <t>PREVENÇÃO E COMBATE A INCÊNDIO (PCI)</t>
  </si>
  <si>
    <t>16.1</t>
  </si>
  <si>
    <t>16.1.1</t>
  </si>
  <si>
    <t>INSTALAÇÕES ELÉTRICAS</t>
  </si>
  <si>
    <t>INFRAESTRUTURA</t>
  </si>
  <si>
    <t>16.1.2</t>
  </si>
  <si>
    <t>16.1.3</t>
  </si>
  <si>
    <t>16.1.4</t>
  </si>
  <si>
    <t>16.1.5</t>
  </si>
  <si>
    <t>16.1.6</t>
  </si>
  <si>
    <t>16.1.7</t>
  </si>
  <si>
    <t>16.1.8</t>
  </si>
  <si>
    <t>16.1.9</t>
  </si>
  <si>
    <t>16.1.10</t>
  </si>
  <si>
    <t>16.1.11</t>
  </si>
  <si>
    <t>16.1.12</t>
  </si>
  <si>
    <t>16.1.13</t>
  </si>
  <si>
    <t>16.1.14</t>
  </si>
  <si>
    <t>16.1.15</t>
  </si>
  <si>
    <t>16.1.16</t>
  </si>
  <si>
    <t>16.1.17</t>
  </si>
  <si>
    <t>16.1.18</t>
  </si>
  <si>
    <t>16.1.19</t>
  </si>
  <si>
    <t>16.1.20</t>
  </si>
  <si>
    <t>16.1.21</t>
  </si>
  <si>
    <t>16.1.22</t>
  </si>
  <si>
    <t>16.1.23</t>
  </si>
  <si>
    <t>16.1.24</t>
  </si>
  <si>
    <t>16.1.25</t>
  </si>
  <si>
    <t>16.1.26</t>
  </si>
  <si>
    <t>16.1.27</t>
  </si>
  <si>
    <t>16.1.28</t>
  </si>
  <si>
    <t>16.1.29</t>
  </si>
  <si>
    <t>16.1.30</t>
  </si>
  <si>
    <t>16.1.31</t>
  </si>
  <si>
    <t>16.1.32</t>
  </si>
  <si>
    <t>16.1.33</t>
  </si>
  <si>
    <t>16.1.34</t>
  </si>
  <si>
    <t>16.1.35</t>
  </si>
  <si>
    <t>16.1.36</t>
  </si>
  <si>
    <t>16.1.37</t>
  </si>
  <si>
    <t>16.1.38</t>
  </si>
  <si>
    <t>16.1.39</t>
  </si>
  <si>
    <t>16.1.40</t>
  </si>
  <si>
    <t>16.1.41</t>
  </si>
  <si>
    <t>16.1.42</t>
  </si>
  <si>
    <t>16.1.43</t>
  </si>
  <si>
    <t>16.1.44</t>
  </si>
  <si>
    <t>16.1.45</t>
  </si>
  <si>
    <t>16.1.46</t>
  </si>
  <si>
    <t>16.1.47</t>
  </si>
  <si>
    <t>16.1.48</t>
  </si>
  <si>
    <t>16.1.49</t>
  </si>
  <si>
    <t>16.1.50</t>
  </si>
  <si>
    <t>16.1.51</t>
  </si>
  <si>
    <t>16.1.52</t>
  </si>
  <si>
    <t>16.1.53</t>
  </si>
  <si>
    <t>16.1.54</t>
  </si>
  <si>
    <t>16.1.55</t>
  </si>
  <si>
    <t>16.1.56</t>
  </si>
  <si>
    <t>16.1.57</t>
  </si>
  <si>
    <t>16.1.58</t>
  </si>
  <si>
    <t>16.1.59</t>
  </si>
  <si>
    <t>16.1.60</t>
  </si>
  <si>
    <t>16.1.61</t>
  </si>
  <si>
    <t>16.1.62</t>
  </si>
  <si>
    <t>16.1.63</t>
  </si>
  <si>
    <t>16.1.64</t>
  </si>
  <si>
    <t>16.1.65</t>
  </si>
  <si>
    <t>16.1.66</t>
  </si>
  <si>
    <t>16.1.67</t>
  </si>
  <si>
    <t>16.1.68</t>
  </si>
  <si>
    <t>16.1.69</t>
  </si>
  <si>
    <t>16.1.70</t>
  </si>
  <si>
    <t>16.1.71</t>
  </si>
  <si>
    <t>16.1.72</t>
  </si>
  <si>
    <t>16.1.73</t>
  </si>
  <si>
    <t>16.1.74</t>
  </si>
  <si>
    <t>16.1.75</t>
  </si>
  <si>
    <t>16.1.76</t>
  </si>
  <si>
    <t>16.1.77</t>
  </si>
  <si>
    <t>16.1.78</t>
  </si>
  <si>
    <t>16.1.79</t>
  </si>
  <si>
    <t>16.1.80</t>
  </si>
  <si>
    <t>16.1.81</t>
  </si>
  <si>
    <t>16.2</t>
  </si>
  <si>
    <t>16.2.1</t>
  </si>
  <si>
    <t>16.2.2</t>
  </si>
  <si>
    <t>16.2.3</t>
  </si>
  <si>
    <t>16.2.4</t>
  </si>
  <si>
    <t>16.2.5</t>
  </si>
  <si>
    <t>16.2.6</t>
  </si>
  <si>
    <t>16.2.7</t>
  </si>
  <si>
    <t>16.2.8</t>
  </si>
  <si>
    <t>16.2.9</t>
  </si>
  <si>
    <t>16.3</t>
  </si>
  <si>
    <t>16.3.1</t>
  </si>
  <si>
    <t>16.3.2</t>
  </si>
  <si>
    <t>16.3.3</t>
  </si>
  <si>
    <t>16.3.4</t>
  </si>
  <si>
    <t>16.3.5</t>
  </si>
  <si>
    <t>16.3.6</t>
  </si>
  <si>
    <t>16.3.7</t>
  </si>
  <si>
    <t>16.3.8</t>
  </si>
  <si>
    <t>16.3.9</t>
  </si>
  <si>
    <t>16.3.10</t>
  </si>
  <si>
    <t>16.3.11</t>
  </si>
  <si>
    <t>16.3.12</t>
  </si>
  <si>
    <t>17.1</t>
  </si>
  <si>
    <t>SPDA</t>
  </si>
  <si>
    <t>CLIMATIZAÇÃO</t>
  </si>
  <si>
    <t>17.2</t>
  </si>
  <si>
    <t>17.1.1</t>
  </si>
  <si>
    <t>17.1.2</t>
  </si>
  <si>
    <t>17.1.3</t>
  </si>
  <si>
    <t>17.1.4</t>
  </si>
  <si>
    <t>17.1.5</t>
  </si>
  <si>
    <t>17.1.6</t>
  </si>
  <si>
    <t>17.1.7</t>
  </si>
  <si>
    <t>17.1.8</t>
  </si>
  <si>
    <t>17.1.9</t>
  </si>
  <si>
    <t>17.1.10</t>
  </si>
  <si>
    <t>17.1.11</t>
  </si>
  <si>
    <t>17.1.12</t>
  </si>
  <si>
    <t>17.1.13</t>
  </si>
  <si>
    <t>17.1.14</t>
  </si>
  <si>
    <t>17.2.1</t>
  </si>
  <si>
    <t>17.2.2</t>
  </si>
  <si>
    <t>17.2.3</t>
  </si>
  <si>
    <t>17.2.4</t>
  </si>
  <si>
    <t>17.2.5</t>
  </si>
  <si>
    <t>17.2.6</t>
  </si>
  <si>
    <t>18.1</t>
  </si>
  <si>
    <t>DADOS E VOZ</t>
  </si>
  <si>
    <t>18.2</t>
  </si>
  <si>
    <t>18.3</t>
  </si>
  <si>
    <t>18.4</t>
  </si>
  <si>
    <t>18.5</t>
  </si>
  <si>
    <t>18.6</t>
  </si>
  <si>
    <t>18.7</t>
  </si>
  <si>
    <t>18.8</t>
  </si>
  <si>
    <t>18.9</t>
  </si>
  <si>
    <t>18.10</t>
  </si>
  <si>
    <t>18.11</t>
  </si>
  <si>
    <t>18.12</t>
  </si>
  <si>
    <t>18.13</t>
  </si>
  <si>
    <t>18.14</t>
  </si>
  <si>
    <t>18.15</t>
  </si>
  <si>
    <t>18.16</t>
  </si>
  <si>
    <t>18.17</t>
  </si>
  <si>
    <t>18.18</t>
  </si>
  <si>
    <t>18.19</t>
  </si>
  <si>
    <t>18.20</t>
  </si>
  <si>
    <t>18.21</t>
  </si>
  <si>
    <t>19.1</t>
  </si>
  <si>
    <t>19.1.1</t>
  </si>
  <si>
    <t>URBANIZAÇÃO</t>
  </si>
  <si>
    <t>PAVIMENTAÇÃO E ACESSIBILIDADE</t>
  </si>
  <si>
    <t>19.2</t>
  </si>
  <si>
    <t>19.2.1</t>
  </si>
  <si>
    <t>19.3</t>
  </si>
  <si>
    <t>19.3.1</t>
  </si>
  <si>
    <t>19.3.2</t>
  </si>
  <si>
    <t>SINALIZAÇÃO</t>
  </si>
  <si>
    <t>20.1</t>
  </si>
  <si>
    <t>20.2</t>
  </si>
  <si>
    <t>PLACA DE SINALIZAÇÃO EM PVC, COM INDICAÇÃO DE PROIBIÇÃO NORMATIVA</t>
  </si>
  <si>
    <t>PLACA DE SINALIZAÇÃO EM ALUMÍNIO 35 X 25 CM - "PERIGO - GÁS INFLAMÁVEL - PROIBIDO FUMAR"</t>
  </si>
  <si>
    <t>KIT DE PORTA DE MADEIRA PARA PINTURA, SEMI-OCA (LEVE OU MÉDIA), PADRÃO MÉDIO, 80X210CM, ESPESSURA DE 3,5CM, ITENS INCLUSOS: DOBRADIÇAS, MONTAGEM E INSTALAÇÃO DO BATENTE, FECHADURA COM EXECUÇÃO DO FURO - FORNECIMENTO E INSTALAÇÃO. AF_10/2025</t>
  </si>
  <si>
    <t>KIT DE PORTA DE MADEIRA PARA PINTURA, SEMI-OCA (LEVE OU MÉDIA), PADRÃO MÉDIO, 90X210CM, ESPESSURA DE 3,5CM, ITENS INCLUSOS: DOBRADIÇAS, MONTAGEM E INSTALAÇÃO DO BATENTE, FECHADURA COM EXECUÇÃO DO FURO - FORNECIMENTO E INSTALAÇÃO. AF_10/2025</t>
  </si>
  <si>
    <t>PORTA EM ALUMÍNIO DE ABRIR TIPO VENEZIANA COM GUARNIÇÃO, FIXAÇÃO COM PARAFUSOS - FORNECIMENTO E INSTALAÇÃO. AF_10/2025</t>
  </si>
  <si>
    <t>TARJETA TIPO LIVRE/OCUPADO PARA PORTA DE BANHEIRO. AF_10/2025</t>
  </si>
  <si>
    <t>FABRICAÇÃO E INSTALAÇÃO DE PONTALETES DE MADEIRA NÃO APARELHADA PARA TELHADOS COM ATÉ 2 ÁGUAS E COM TELHA ONDULADA DE FIBROCIMENTO, ALUMÍNIO OU PLÁSTICA EM EDIFÍCIO RESIDENCIAL DE MÚLTIPLOS PAVIMENTOS, INCLUSO TRANSPORTE VERTICAL. AF_10/2025</t>
  </si>
  <si>
    <t>TRAMA DE MADEIRA COMPOSTA POR TERÇAS PARA TELHADOS DE ATÉ 2 ÁGUAS PARA TELHA ONDULADA DE FIBROCIMENTO, METÁLICA, PLÁSTICA OU TERMOACÚSTICA, INCLUSO TRANSPORTE VERTICAL. AF_10/2025</t>
  </si>
  <si>
    <t>ARMAÇÃO SECUNDÁRIA, COM 1 ESTRIBO E 1 ISOLADOR - FORNECIMENTO E INSTALAÇÃO. AF_12/2025</t>
  </si>
  <si>
    <t>ENTRADA DE ENERGIA ELÉTRICA, AÉREA, TRIFÁSICA, COM CAIXA DE EMBUTIR, CABO DE 10 MM2 E DISJUNTOR DIN 50A (NÃO INCLUSO O POSTE DE CONCRETO). AF_12/2025</t>
  </si>
  <si>
    <t>ISOLADOR, TIPO ROLDANA, PARA BAIXA TENSÃO - FORNECIMENTO E INSTALAÇÃO. AF_12/2025</t>
  </si>
  <si>
    <t>DIVISORIA SANITÁRIA, EM PAINEL DE GRANILITE, ESP = 3CM, ASSENTADO COM ARGAMASSA COLANTE AC III-E. AF_10/2025</t>
  </si>
  <si>
    <t>PLACA DE SINALIZACAO, FOTOLUMINESCENTE, 38X19 CM, EM PVC , COM SETA INDICATIVA DE SENTIDO (ESQUERDA OU DIREITA) DE SAÍDA DE EMERGÊNCIA- PLACA S2</t>
  </si>
  <si>
    <t>ABRIGO DE SOBREPOR EM CHAPA DE AÇO CARBONO PINTADO COM TINTA A BASE DE EPOXI VERMELHA, DIMENSÕES 75X35X25CM</t>
  </si>
  <si>
    <t>PLACA DE SINALIZAÇÃO DE SEGURANÇA CODIGO 14 - 315/158(NBR 13.434); CÓDIGO S3(NT 14/2010-ES) ("SAIDA DE EMERGÊNCIA" - SETA VERTICAL)</t>
  </si>
  <si>
    <t>PLACA FOTOLUMINESCENTE DE SINALIZACAO DE SEGURANCA CONTRA IN CENDIO,PARA EQUIPAMENTOS DE COMBATE A INCENDIO E ALARME,EM P VC ANTICHAMA,DIMENSOES APROXIMADAS DE (20X15)CM,CONFORME ABN T NBR 16820.FORNECIMENTO E COLOCACAO</t>
  </si>
  <si>
    <t>LEITOS - PORCA E ARRUELA 1/4""</t>
  </si>
  <si>
    <t>LEITOS - PORCA E ARRUELA 3/8""</t>
  </si>
  <si>
    <t>CHUMBADOR CB 3/8""x2.1/2""+ PARAFUSO</t>
  </si>
  <si>
    <t>PARAFUSO LENTILHA 42x13MM COM PORCA E ARRUELA</t>
  </si>
  <si>
    <t>SUPORTE PARA FIXACAO FITA ALUMINIO OU CABO COBRE NU</t>
  </si>
  <si>
    <t>VERGALHAO ACO GALV C/OM ROSCA TOTAL PARA PERFILADO 1/4""</t>
  </si>
  <si>
    <t>CAIXA DE PASSAGEM CH.DE ACO C/TAMPA APARAF. 200x200x100 PISO</t>
  </si>
  <si>
    <t>CAIXA DE PASSAGEM DE ACO C/ TAMPA APARAFUSADA 302X302X120</t>
  </si>
  <si>
    <t>PLACA COM UM FURO IMPERIA BRANCO IRIEL P/ SAIDA CABO DE SOM</t>
  </si>
  <si>
    <t>PLACA (ESPELHO) 1 POSTO HORIZONTAL 4x2 PIAL PLUS</t>
  </si>
  <si>
    <t>SENSOR DE PRESENCA (LIGA/DESLIGA)</t>
  </si>
  <si>
    <t>RELÉ DE TEMPO ELETRÔNICO DE 3 ATÉ 30S - 220V - 50/60HZ</t>
  </si>
  <si>
    <t>DISJUNTOR TERMOMAGNÉTICO, BIPOLAR 220/380 V, CORRENTE DE 60 A ATÉ 100 A</t>
  </si>
  <si>
    <t>DISJUNTOR DIN TRIPOLAR 100A CURVA C STECK</t>
  </si>
  <si>
    <t>DISJUNTOR CAIXA MOLDADA TERMOMAGNETICO FIXO, TRIPOLAR 200A, ICU: 50KA, 400/500VCA, REFERÊNCIA SIEMENS, SOPRANO, SCHNEIDER OU EQUIVALENTE</t>
  </si>
  <si>
    <t>DISPOSITIVO PROTETOR DE SURTO 220V OU 127V, 20 KA, TRIFASICO</t>
  </si>
  <si>
    <t>DISPOSITIVO DE PROTEÇÃO CONTRA SURTO, 1 POLO, SUPORTABILIDADE &amp;LT;= 4 KV, UN ATÉ 240V/415V, IIMP = 60 KA, CURVA DE ENSAIO 10/350µS - CLASSE 1</t>
  </si>
  <si>
    <t>DISPOSITIVO DR TETRAPOLAR 100 A, TIPO AC, 30MA</t>
  </si>
  <si>
    <t>DISPOSITIVO DIFERENCIAL DR ALTA SENSIB.(30MA) TETRAPOLAR 25A</t>
  </si>
  <si>
    <t>SAIDA PARA ELETRODUTO MG2982 HORIZONTAL</t>
  </si>
  <si>
    <t>CURVA DE INVERSAO PARA ELETROCALHA 100X100MM CHAPA 20</t>
  </si>
  <si>
    <t>ELETROCALHA PERFURADA TIPO ""U"" 100X100 CHAPA 22 SEM TAMPA</t>
  </si>
  <si>
    <t>SUPORTE VERTICAL 150 X 150 MM PARA FIXAÇÃO DE ELETROCALHA METÁLICA (REF.: MOPA OU SIMILAR)</t>
  </si>
  <si>
    <t>TE VERTICAL DE SUBIDA PARA ELETROCALHA 100x100 CHAPA 20</t>
  </si>
  <si>
    <t>EMENDA PARA ELETROCALHA TIPO U 100X100</t>
  </si>
  <si>
    <t>TERMINAL DE FECHAMENTO LISO,PARA ELETROCALHA PERFURADA OU LI SA,100X100MM.FORNECIMENTO E COLOCACAO</t>
  </si>
  <si>
    <t>ELETRODUTO GALVANIZADO CONFORME NBR13057 -  1 1/4´ COM ACESSÓRIOS</t>
  </si>
  <si>
    <t>LUMINÁRIA DE EMERGÊNCIA, DE SOBREPOR, TIPO BLOCO AUTÔNOMO, COM AUTONOMIA DE 1H, MODELO LLE-LLEDDF, DA KBR OU SI</t>
  </si>
  <si>
    <t>BLOCO AUTÔNOMO DE ILUMINAÇÃO DE EMERGÊNCIA LED, AUTONOMIA DE 3 HORAS, EQUIPADO COM 2 FARÓIS</t>
  </si>
  <si>
    <t>SOQUETE OU BOCAL DE PORCELANA E27 DE TEMPO, REF.MT-2233, MARCA DECORLUX OU SIMILAR</t>
  </si>
  <si>
    <t>QUADRO DE DISTRIBUIÇÃO DE EMBUTIR, EM CHAPA DE AÇO, PARA ATÉ 70 DISJUNTORES, COM BARRAMENTO, PADRÃO DIN, EXCLUSIVE DISJUNTORES</t>
  </si>
  <si>
    <t>QUADRO DE DISTRIBUIÇÃO DE EMBUTIR, EM CHAPA DE AÇO, PARA ATÉ 32 DISJUNTORES, COM BARRAMENTO, PADRÃO DIN, EXCLUSIVE DISJUNTORES</t>
  </si>
  <si>
    <t>QUADRO GERAL DE DISTRIBUIÇÃO, EMBUTIR, COM BARRAMENTO, EM CHAPA DE AÇO, MEDINDO:1800X1100X250CM, EXCLUSIVE DISJUNTORES</t>
  </si>
  <si>
    <t>LUMINARIA DE EMBUTIR PLAFON 18W LED BRANCO FRIO 22,5x22,5</t>
  </si>
  <si>
    <t>LUMINARIA TIPO PLAFON COM PAINEL LED, 40X40CM, EMBUTIR, POTENCIA DE 36W, 4000K, LUZ NEUTRA, ELGIN OU SIMILAR - FORNECIMENTO E INSTALACAO</t>
  </si>
  <si>
    <t>LUMINARIA TIPO PLAFON COM PAINEL LED, 40X40CM, SOBREPOR, POTENCIA DE 36W, 4000K, LUZ NEUTRA, ELGIN OU SIMILAR - FORNECIMENTO E INSTALACAO</t>
  </si>
  <si>
    <t>LUMINÁRIA DE EMBUTIR DE LED RETANGULAR, DIMENSÃO DE 60X20CM OU EQUIVALENTE. CORPO FABRICADO EM ALUMÍNIO COM ACABAMENTO EM PINTURA ELETROSTÁTICA NA COR BRANCO OU SIMILAR. FIXADA ATRAVÉS DE PRESILHAS PARA GESSO. MONTADA COM LED INTEGRADO DE ALTA PERFORMANCE 24W BRANCO NEUTRO OU BRANCO FRIO 4500K - 6500K E DRIVER BIVOLT.</t>
  </si>
  <si>
    <t>LUMINÁRIA PLAFON (SOBREPOR) 22,5 X 22,5 - 18 W - 6000K - G- LIGHT OU SIMILAR</t>
  </si>
  <si>
    <t>LUMINÁRIA PLAFON LED QUADRADA DE EMBUTIR, 36W, 60X60 CM (MEDIDAS APROXIMADAS) - INCLUSO CORTE NO FORRO</t>
  </si>
  <si>
    <t>ARANDELA LED 18W BRANCO FRIO TIPO TARTARUGA</t>
  </si>
  <si>
    <t>LUMINÁRIA LED REDONDA DE EMBUTIR PARA PAREDE OU PISO, ÁREA INTERNA OU EXTERNA, BIVOLT - POTÊNCIA 6 W</t>
  </si>
  <si>
    <t>CAIXA DE EQUIPOTENCIALIZAÇÃO EM AÇO 200X200X90MM, PARA EMBUTIR COM TAMPA, COM9 TERMINAIS, REF:TEL-901 OU SIMILAR (SPDA)</t>
  </si>
  <si>
    <t>CABO DE COBRE NU MEIO DURO 7 FIOS 35MM2</t>
  </si>
  <si>
    <t>CABO DE COBRE NU MEIO DURO 7 FIOS 50MM2</t>
  </si>
  <si>
    <t>CABO DE COBRE PP CORDPLAST 4 X 2,5 MM2, 450/750V - FORNECIMENTO E INSTALAÇÃO</t>
  </si>
  <si>
    <t>CAIXA PARA ENCAIXE E INSTALACAO APARELHO AR CONDICIONADO</t>
  </si>
  <si>
    <t>TOMADA AR EXTERIOR+VENEZIANA C/ REGISTRO EM ALUMINIO 500X400</t>
  </si>
  <si>
    <t>DUTO PARA EXAUSTAO DE AR/VENTILACAO,CHAVETADO EM CHAPA DE AC O GALVANIZADO,NAS DIVERSAS BITOLAS,CONFORME ABNT NBR 16401,I NCLUSIVE SUPORTES PINTADOS,GRELHAS,DIFUSORES EM ALUMINIO EXT RUDADO E DEMAIS ITENS NECESSARIOS.FORNECIMENTO E COLOCACAO</t>
  </si>
  <si>
    <t>TOMADA AR EXTERIOR+VENEZIANA C/ REGISTRO EM ALUMINIO 750X150</t>
  </si>
  <si>
    <t>DUTO FLEXIVEL DE ALUMINIO C/ ISOLAM. TERM.LA VIDRO 125MM 5""</t>
  </si>
  <si>
    <t>BARRA ROSCADA BICROMATIZADA Ø 3/8" X 3000MM</t>
  </si>
  <si>
    <t>FORNECIMENTO E INSTALAÇÃO DE PORCA SEXTAVADA 3/8" (REF VL 1.55 VALEMAM OU SIMILAR)</t>
  </si>
  <si>
    <t>EXAUSTOR CENTRIFUGO SIROCO TRIFASICO MODELO EC4-TN</t>
  </si>
  <si>
    <t>EXAUSTOR CENTRIFUGO SIROCO TRIFASICO EC5-TN-3</t>
  </si>
  <si>
    <t>CAIXA DE VENTILACAO PARA FORRO CAB-250 - 220V - S&amp;P</t>
  </si>
  <si>
    <t>CAIXA DE VENTILACAO PARA FORRO COLARINHO COM BOCAL CVM2500</t>
  </si>
  <si>
    <t>CAIXA DE VENTILACAO PARA FORRO MODELO: CAB-250N - 220V - S&amp;P</t>
  </si>
  <si>
    <t>EXAUSTOR AXIAL MULTIVAC MODELO MURO 150A</t>
  </si>
  <si>
    <t>CHUMBADOR 3/8"" X 2.1/2"" COM PARAFUSO CBA/CB/CBT ZINCADO</t>
  </si>
  <si>
    <t>TÊ HORIZONTAL 75 X 50 MM PARA ELETROCALHA METÁLICA (REF. MOPA OU SIMILAR)</t>
  </si>
  <si>
    <t>FORNECIMENTO E INSTALAÇÃO DE ELETROCALHA METÁLICA  75 X  50 X 3000 MM (REF. VL 3.01 GE 75/50 VALEMAM OU SIMILAR)</t>
  </si>
  <si>
    <t>SUPORTE VERTICAL  100 X 100 MM  PARA FIXAÇÃO DE ELETROCALHA METÁLICA ( REF.: MOPA OU SIMILAR)</t>
  </si>
  <si>
    <t>EMENDA INTERNA PARA ELETROCALHA 50x50</t>
  </si>
  <si>
    <t>TERMINAL 75 X 50 MM PARA ELETROCALHA METALICA (REF. VL 3.01-25 GE VALEMAM OU SIMILAR)</t>
  </si>
  <si>
    <t>TOMADA PARA TV, TIPO PINO JACK, COM PLACA</t>
  </si>
  <si>
    <t>LETRA CAIXA INOX ESCOVADO COLOCADA</t>
  </si>
  <si>
    <t>LIMPEZA/REMOÇÃO DE TINTAS EM PISOS E REVESTIMENTOS</t>
  </si>
  <si>
    <t>LIMPEZA GERAL</t>
  </si>
  <si>
    <t>SERVIÇOS COMPLEMENTARES</t>
  </si>
  <si>
    <t>CAPS - Lote 01</t>
  </si>
  <si>
    <t>CAPS - Lote 02</t>
  </si>
</sst>
</file>

<file path=xl/styles.xml><?xml version="1.0" encoding="utf-8"?>
<styleSheet xmlns="http://schemas.openxmlformats.org/spreadsheetml/2006/main">
  <numFmts count="8">
    <numFmt numFmtId="44" formatCode="_-&quot;R$&quot;\ * #,##0.00_-;\-&quot;R$&quot;\ * #,##0.00_-;_-&quot;R$&quot;\ * &quot;-&quot;??_-;_-@_-"/>
    <numFmt numFmtId="43" formatCode="_-* #,##0.00_-;\-* #,##0.00_-;_-* &quot;-&quot;??_-;_-@_-"/>
    <numFmt numFmtId="165" formatCode="_-&quot;R$&quot;* #,##0.00_-;\-&quot;R$&quot;* #,##0.00_-;_-&quot;R$&quot;* &quot;-&quot;??_-;_-@_-"/>
    <numFmt numFmtId="166" formatCode="_(* #,##0.00_);_(* \(#,##0.00\);_(* &quot;-&quot;??_);_(@_)"/>
    <numFmt numFmtId="167" formatCode="_(&quot;R$ &quot;* #,##0.00_);_(&quot;R$ &quot;* \(#,##0.00\);_(&quot;R$ &quot;* &quot;-&quot;??_);_(@_)"/>
    <numFmt numFmtId="171" formatCode="[$-F800]dddd\,\ mmmm\ dd\,\ yyyy"/>
    <numFmt numFmtId="174" formatCode="_(&quot;$&quot;* #,##0.00_);_(&quot;$&quot;* \(#,##0.00\);_(&quot;$&quot;* &quot;-&quot;??_);_(@_)"/>
    <numFmt numFmtId="175" formatCode="#,##0.00\ ;\-#,##0.00\ ;&quot; -&quot;#\ ;@\ "/>
  </numFmts>
  <fonts count="36">
    <font>
      <sz val="11"/>
      <color theme="1"/>
      <name val="Calibri"/>
      <family val="2"/>
      <scheme val="minor"/>
    </font>
    <font>
      <sz val="11"/>
      <color theme="1"/>
      <name val="Calibri"/>
      <family val="2"/>
      <scheme val="minor"/>
    </font>
    <font>
      <sz val="11"/>
      <color indexed="8"/>
      <name val="Calibri"/>
      <family val="2"/>
    </font>
    <font>
      <b/>
      <sz val="14"/>
      <color indexed="8"/>
      <name val="Arial"/>
      <family val="2"/>
    </font>
    <font>
      <b/>
      <sz val="10"/>
      <color indexed="8"/>
      <name val="Arial"/>
      <family val="2"/>
    </font>
    <font>
      <sz val="10"/>
      <name val="Arial"/>
      <family val="2"/>
    </font>
    <font>
      <sz val="10"/>
      <color indexed="8"/>
      <name val="Arial"/>
      <family val="2"/>
    </font>
    <font>
      <sz val="9"/>
      <name val="Arial"/>
      <family val="2"/>
    </font>
    <font>
      <b/>
      <sz val="9"/>
      <color indexed="8"/>
      <name val="Arial"/>
      <family val="2"/>
    </font>
    <font>
      <b/>
      <sz val="9"/>
      <name val="Arial"/>
      <family val="2"/>
    </font>
    <font>
      <sz val="9"/>
      <color indexed="8"/>
      <name val="Arial"/>
      <family val="2"/>
    </font>
    <font>
      <sz val="10"/>
      <name val="Arial"/>
      <family val="2"/>
    </font>
    <font>
      <sz val="9"/>
      <color theme="1"/>
      <name val="Calibri"/>
      <family val="2"/>
      <scheme val="minor"/>
    </font>
    <font>
      <sz val="9"/>
      <color theme="1"/>
      <name val="Arial"/>
      <family val="2"/>
    </font>
    <font>
      <sz val="11"/>
      <color theme="0"/>
      <name val="Calibri"/>
      <family val="2"/>
      <scheme val="minor"/>
    </font>
    <font>
      <b/>
      <sz val="9"/>
      <color theme="0"/>
      <name val="Arial"/>
      <family val="2"/>
    </font>
    <font>
      <sz val="8"/>
      <name val="Calibri"/>
      <family val="2"/>
      <scheme val="minor"/>
    </font>
    <font>
      <sz val="10"/>
      <name val="Arial"/>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b/>
      <sz val="9"/>
      <color rgb="FFFFFFFF"/>
      <name val="Arial"/>
      <family val="2"/>
      <charset val="1"/>
    </font>
    <font>
      <u/>
      <sz val="11"/>
      <color theme="10"/>
      <name val="Calibri"/>
      <family val="2"/>
    </font>
  </fonts>
  <fills count="29">
    <fill>
      <patternFill patternType="none"/>
    </fill>
    <fill>
      <patternFill patternType="gray125"/>
    </fill>
    <fill>
      <patternFill patternType="solid">
        <fgColor theme="0" tint="-0.249977111117893"/>
        <bgColor indexed="41"/>
      </patternFill>
    </fill>
    <fill>
      <patternFill patternType="solid">
        <fgColor theme="0" tint="-0.249977111117893"/>
        <bgColor indexed="64"/>
      </patternFill>
    </fill>
    <fill>
      <patternFill patternType="solid">
        <fgColor theme="0" tint="-0.249977111117893"/>
        <bgColor indexed="31"/>
      </patternFill>
    </fill>
    <fill>
      <patternFill patternType="solid">
        <fgColor theme="0"/>
        <bgColor indexed="64"/>
      </patternFill>
    </fill>
    <fill>
      <patternFill patternType="solid">
        <fgColor theme="6" tint="-0.499984740745262"/>
        <bgColor indexed="64"/>
      </patternFill>
    </fill>
    <fill>
      <patternFill patternType="solid">
        <fgColor theme="6" tint="0.59999389629810485"/>
        <bgColor indexed="64"/>
      </patternFill>
    </fill>
    <fill>
      <patternFill patternType="solid">
        <fgColor theme="6" tint="-0.499984740745262"/>
        <bgColor indexed="41"/>
      </patternFill>
    </fill>
    <fill>
      <patternFill patternType="solid">
        <fgColor theme="6" tint="-0.499984740745262"/>
        <bgColor indexed="31"/>
      </patternFill>
    </fill>
    <fill>
      <patternFill patternType="solid">
        <fgColor theme="0" tint="-0.499984740745262"/>
        <bgColor indexed="31"/>
      </patternFill>
    </fill>
    <fill>
      <patternFill patternType="solid">
        <fgColor indexed="41"/>
        <bgColor indexed="26"/>
      </patternFill>
    </fill>
    <fill>
      <patternFill patternType="solid">
        <fgColor indexed="47"/>
        <bgColor indexed="31"/>
      </patternFill>
    </fill>
    <fill>
      <patternFill patternType="solid">
        <fgColor indexed="43"/>
        <bgColor indexed="26"/>
      </patternFill>
    </fill>
    <fill>
      <patternFill patternType="solid">
        <fgColor indexed="27"/>
        <bgColor indexed="42"/>
      </patternFill>
    </fill>
    <fill>
      <patternFill patternType="solid">
        <fgColor indexed="31"/>
        <bgColor indexed="41"/>
      </patternFill>
    </fill>
    <fill>
      <patternFill patternType="solid">
        <fgColor indexed="29"/>
        <bgColor indexed="45"/>
      </patternFill>
    </fill>
    <fill>
      <patternFill patternType="solid">
        <fgColor indexed="44"/>
        <bgColor indexed="22"/>
      </patternFill>
    </fill>
    <fill>
      <patternFill patternType="solid">
        <fgColor indexed="49"/>
        <bgColor indexed="40"/>
      </patternFill>
    </fill>
    <fill>
      <patternFill patternType="solid">
        <fgColor indexed="22"/>
        <bgColor indexed="31"/>
      </patternFill>
    </fill>
    <fill>
      <patternFill patternType="solid">
        <fgColor indexed="42"/>
        <bgColor indexed="27"/>
      </patternFill>
    </fill>
    <fill>
      <patternFill patternType="solid">
        <fgColor indexed="26"/>
        <bgColor indexed="41"/>
      </patternFill>
    </fill>
    <fill>
      <patternFill patternType="solid">
        <fgColor indexed="55"/>
        <bgColor indexed="23"/>
      </patternFill>
    </fill>
    <fill>
      <patternFill patternType="solid">
        <fgColor indexed="10"/>
        <bgColor indexed="60"/>
      </patternFill>
    </fill>
    <fill>
      <patternFill patternType="solid">
        <fgColor indexed="57"/>
        <bgColor indexed="21"/>
      </patternFill>
    </fill>
    <fill>
      <patternFill patternType="solid">
        <fgColor indexed="54"/>
        <bgColor indexed="23"/>
      </patternFill>
    </fill>
    <fill>
      <patternFill patternType="solid">
        <fgColor indexed="53"/>
        <bgColor indexed="52"/>
      </patternFill>
    </fill>
    <fill>
      <patternFill patternType="solid">
        <fgColor indexed="45"/>
        <bgColor indexed="29"/>
      </patternFill>
    </fill>
    <fill>
      <patternFill patternType="solid">
        <fgColor rgb="FF4F6228"/>
        <bgColor rgb="FF333333"/>
      </patternFill>
    </fill>
  </fills>
  <borders count="24">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s>
  <cellStyleXfs count="62">
    <xf numFmtId="0" fontId="0" fillId="0" borderId="0"/>
    <xf numFmtId="9" fontId="1" fillId="0" borderId="0" applyFont="0" applyFill="0" applyBorder="0" applyAlignment="0" applyProtection="0"/>
    <xf numFmtId="43" fontId="1" fillId="0" borderId="0" applyFont="0" applyFill="0" applyBorder="0" applyAlignment="0" applyProtection="0"/>
    <xf numFmtId="0" fontId="2" fillId="0" borderId="0"/>
    <xf numFmtId="0" fontId="11" fillId="0" borderId="0"/>
    <xf numFmtId="166" fontId="5" fillId="0" borderId="0" applyFont="0" applyFill="0" applyBorder="0" applyAlignment="0" applyProtection="0"/>
    <xf numFmtId="167" fontId="5" fillId="0" borderId="0" applyFont="0" applyFill="0" applyBorder="0" applyAlignment="0" applyProtection="0"/>
    <xf numFmtId="0" fontId="5" fillId="0" borderId="0"/>
    <xf numFmtId="0" fontId="1" fillId="0" borderId="0"/>
    <xf numFmtId="9" fontId="1" fillId="0" borderId="0" applyFont="0" applyFill="0" applyBorder="0" applyAlignment="0" applyProtection="0"/>
    <xf numFmtId="0" fontId="5" fillId="0" borderId="0"/>
    <xf numFmtId="174" fontId="5" fillId="0" borderId="0" applyFont="0" applyFill="0" applyBorder="0" applyAlignment="0" applyProtection="0"/>
    <xf numFmtId="0" fontId="5" fillId="0" borderId="0"/>
    <xf numFmtId="0" fontId="17" fillId="0" borderId="0"/>
    <xf numFmtId="174" fontId="17" fillId="0" borderId="0" applyFont="0" applyFill="0" applyBorder="0" applyAlignment="0" applyProtection="0"/>
    <xf numFmtId="0" fontId="2" fillId="13" borderId="0" applyNumberFormat="0" applyBorder="0" applyAlignment="0" applyProtection="0"/>
    <xf numFmtId="0" fontId="2" fillId="12"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7" borderId="0" applyNumberFormat="0" applyBorder="0" applyAlignment="0" applyProtection="0"/>
    <xf numFmtId="0" fontId="2" fillId="12" borderId="0" applyNumberFormat="0" applyBorder="0" applyAlignment="0" applyProtection="0"/>
    <xf numFmtId="0" fontId="18" fillId="18" borderId="0" applyNumberFormat="0" applyBorder="0" applyAlignment="0" applyProtection="0"/>
    <xf numFmtId="0" fontId="18" fillId="16" borderId="0" applyNumberFormat="0" applyBorder="0" applyAlignment="0" applyProtection="0"/>
    <xf numFmtId="0" fontId="18" fillId="13" borderId="0" applyNumberFormat="0" applyBorder="0" applyAlignment="0" applyProtection="0"/>
    <xf numFmtId="0" fontId="18" fillId="19" borderId="0" applyNumberFormat="0" applyBorder="0" applyAlignment="0" applyProtection="0"/>
    <xf numFmtId="0" fontId="18" fillId="18" borderId="0" applyNumberFormat="0" applyBorder="0" applyAlignment="0" applyProtection="0"/>
    <xf numFmtId="0" fontId="18" fillId="12" borderId="0" applyNumberFormat="0" applyBorder="0" applyAlignment="0" applyProtection="0"/>
    <xf numFmtId="0" fontId="19" fillId="20" borderId="0" applyNumberFormat="0" applyBorder="0" applyAlignment="0" applyProtection="0"/>
    <xf numFmtId="0" fontId="20" fillId="21" borderId="15" applyNumberFormat="0" applyAlignment="0" applyProtection="0"/>
    <xf numFmtId="0" fontId="21" fillId="22" borderId="16" applyNumberFormat="0" applyAlignment="0" applyProtection="0"/>
    <xf numFmtId="0" fontId="22" fillId="0" borderId="17" applyNumberFormat="0" applyFill="0" applyAlignment="0" applyProtection="0"/>
    <xf numFmtId="0" fontId="18" fillId="18"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18" borderId="0" applyNumberFormat="0" applyBorder="0" applyAlignment="0" applyProtection="0"/>
    <xf numFmtId="0" fontId="18" fillId="26" borderId="0" applyNumberFormat="0" applyBorder="0" applyAlignment="0" applyProtection="0"/>
    <xf numFmtId="0" fontId="23" fillId="12" borderId="15" applyNumberFormat="0" applyAlignment="0" applyProtection="0"/>
    <xf numFmtId="0" fontId="2" fillId="0" borderId="0"/>
    <xf numFmtId="0" fontId="24" fillId="27" borderId="0" applyNumberFormat="0" applyBorder="0" applyAlignment="0" applyProtection="0"/>
    <xf numFmtId="0" fontId="25" fillId="13" borderId="0" applyNumberFormat="0" applyBorder="0" applyAlignment="0" applyProtection="0"/>
    <xf numFmtId="0" fontId="6" fillId="0" borderId="0"/>
    <xf numFmtId="0" fontId="5" fillId="13" borderId="18" applyNumberFormat="0" applyAlignment="0" applyProtection="0"/>
    <xf numFmtId="9" fontId="5" fillId="0" borderId="0" applyFill="0" applyBorder="0" applyAlignment="0" applyProtection="0"/>
    <xf numFmtId="0" fontId="26" fillId="21" borderId="19" applyNumberFormat="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20" applyNumberFormat="0" applyFill="0" applyAlignment="0" applyProtection="0"/>
    <xf numFmtId="0" fontId="31" fillId="0" borderId="21" applyNumberFormat="0" applyFill="0" applyAlignment="0" applyProtection="0"/>
    <xf numFmtId="0" fontId="32" fillId="0" borderId="22" applyNumberFormat="0" applyFill="0" applyAlignment="0" applyProtection="0"/>
    <xf numFmtId="0" fontId="32" fillId="0" borderId="0" applyNumberFormat="0" applyFill="0" applyBorder="0" applyAlignment="0" applyProtection="0"/>
    <xf numFmtId="0" fontId="33" fillId="0" borderId="23" applyNumberFormat="0" applyFill="0" applyAlignment="0" applyProtection="0"/>
    <xf numFmtId="175" fontId="2" fillId="0" borderId="0"/>
    <xf numFmtId="0" fontId="5" fillId="0" borderId="0"/>
    <xf numFmtId="0" fontId="35" fillId="0" borderId="0" applyNumberFormat="0" applyFill="0" applyBorder="0" applyAlignment="0" applyProtection="0">
      <alignment vertical="top"/>
      <protection locked="0"/>
    </xf>
  </cellStyleXfs>
  <cellXfs count="171">
    <xf numFmtId="0" fontId="0" fillId="0" borderId="0" xfId="0"/>
    <xf numFmtId="0" fontId="2" fillId="0" borderId="0" xfId="3"/>
    <xf numFmtId="0" fontId="6" fillId="0" borderId="0" xfId="3" applyFont="1" applyAlignment="1">
      <alignment horizontal="center" wrapText="1"/>
    </xf>
    <xf numFmtId="165" fontId="6" fillId="0" borderId="0" xfId="3" applyNumberFormat="1" applyFont="1" applyAlignment="1">
      <alignment horizontal="center" wrapText="1"/>
    </xf>
    <xf numFmtId="4" fontId="7" fillId="3" borderId="10" xfId="3" applyNumberFormat="1" applyFont="1" applyFill="1" applyBorder="1" applyAlignment="1">
      <alignment horizontal="center" vertical="center" wrapText="1"/>
    </xf>
    <xf numFmtId="165" fontId="7" fillId="3" borderId="10" xfId="3" applyNumberFormat="1" applyFont="1" applyFill="1" applyBorder="1" applyAlignment="1">
      <alignment horizontal="center" vertical="center" wrapText="1"/>
    </xf>
    <xf numFmtId="0" fontId="4" fillId="0" borderId="11" xfId="3" applyFont="1" applyBorder="1" applyAlignment="1">
      <alignment horizontal="center" vertical="center" wrapText="1"/>
    </xf>
    <xf numFmtId="0" fontId="4" fillId="0" borderId="0" xfId="3" applyFont="1" applyAlignment="1">
      <alignment horizontal="center" vertical="center" wrapText="1"/>
    </xf>
    <xf numFmtId="4" fontId="4" fillId="0" borderId="0" xfId="3" applyNumberFormat="1" applyFont="1" applyAlignment="1">
      <alignment vertical="center" wrapText="1"/>
    </xf>
    <xf numFmtId="4" fontId="5" fillId="0" borderId="0" xfId="3" applyNumberFormat="1" applyFont="1" applyAlignment="1">
      <alignment horizontal="center" vertical="center" wrapText="1"/>
    </xf>
    <xf numFmtId="4" fontId="7" fillId="0" borderId="0" xfId="3" applyNumberFormat="1" applyFont="1" applyAlignment="1">
      <alignment horizontal="center" vertical="center" wrapText="1"/>
    </xf>
    <xf numFmtId="165" fontId="5" fillId="0" borderId="0" xfId="3" applyNumberFormat="1" applyFont="1" applyAlignment="1">
      <alignment horizontal="center" vertical="center" wrapText="1"/>
    </xf>
    <xf numFmtId="165" fontId="5" fillId="0" borderId="12" xfId="3" applyNumberFormat="1" applyFont="1" applyBorder="1" applyAlignment="1">
      <alignment horizontal="center" vertical="center" wrapText="1"/>
    </xf>
    <xf numFmtId="0" fontId="7" fillId="5" borderId="10" xfId="3" applyFont="1" applyFill="1" applyBorder="1" applyAlignment="1">
      <alignment horizontal="center" vertical="center" wrapText="1"/>
    </xf>
    <xf numFmtId="44" fontId="7" fillId="5" borderId="10" xfId="3" applyNumberFormat="1" applyFont="1" applyFill="1" applyBorder="1" applyAlignment="1">
      <alignment horizontal="center" vertical="center" wrapText="1"/>
    </xf>
    <xf numFmtId="44" fontId="9" fillId="5" borderId="10" xfId="3" applyNumberFormat="1" applyFont="1" applyFill="1" applyBorder="1" applyAlignment="1">
      <alignment horizontal="center" vertical="center" wrapText="1"/>
    </xf>
    <xf numFmtId="0" fontId="7" fillId="0" borderId="0" xfId="0" applyFont="1" applyAlignment="1">
      <alignment horizontal="center" vertical="center"/>
    </xf>
    <xf numFmtId="0" fontId="7" fillId="5" borderId="0" xfId="3" applyFont="1" applyFill="1" applyAlignment="1">
      <alignment horizontal="center" vertical="center" wrapText="1"/>
    </xf>
    <xf numFmtId="4" fontId="7" fillId="5" borderId="0" xfId="3" applyNumberFormat="1" applyFont="1" applyFill="1" applyAlignment="1">
      <alignment horizontal="center" vertical="center" wrapText="1"/>
    </xf>
    <xf numFmtId="44" fontId="7" fillId="0" borderId="0" xfId="0" applyNumberFormat="1" applyFont="1" applyAlignment="1">
      <alignment horizontal="center" vertical="center"/>
    </xf>
    <xf numFmtId="44" fontId="7" fillId="5" borderId="0" xfId="3" applyNumberFormat="1" applyFont="1" applyFill="1" applyAlignment="1">
      <alignment horizontal="center" vertical="center" wrapText="1"/>
    </xf>
    <xf numFmtId="44" fontId="9" fillId="5" borderId="0" xfId="3" applyNumberFormat="1" applyFont="1" applyFill="1" applyAlignment="1">
      <alignment horizontal="center" vertical="center" wrapText="1"/>
    </xf>
    <xf numFmtId="44" fontId="7" fillId="5" borderId="0" xfId="3" applyNumberFormat="1" applyFont="1" applyFill="1" applyAlignment="1">
      <alignment vertical="center" wrapText="1"/>
    </xf>
    <xf numFmtId="0" fontId="7" fillId="0" borderId="0" xfId="3" applyFont="1" applyAlignment="1">
      <alignment horizontal="center" vertical="center" wrapText="1"/>
    </xf>
    <xf numFmtId="4" fontId="7" fillId="0" borderId="0" xfId="3" applyNumberFormat="1" applyFont="1" applyAlignment="1">
      <alignment vertical="center" wrapText="1"/>
    </xf>
    <xf numFmtId="44" fontId="7" fillId="0" borderId="0" xfId="3" applyNumberFormat="1" applyFont="1" applyAlignment="1">
      <alignment vertical="center" wrapText="1"/>
    </xf>
    <xf numFmtId="0" fontId="6" fillId="2" borderId="7" xfId="3" applyFont="1" applyFill="1" applyBorder="1" applyAlignment="1">
      <alignment horizontal="center" vertical="center" wrapText="1"/>
    </xf>
    <xf numFmtId="3" fontId="7" fillId="5" borderId="0" xfId="3" applyNumberFormat="1" applyFont="1" applyFill="1" applyAlignment="1">
      <alignment horizontal="center" vertical="center" wrapText="1"/>
    </xf>
    <xf numFmtId="3" fontId="7" fillId="0" borderId="0" xfId="3" applyNumberFormat="1" applyFont="1" applyAlignment="1">
      <alignment horizontal="center" vertical="center" wrapText="1"/>
    </xf>
    <xf numFmtId="0" fontId="12" fillId="0" borderId="0" xfId="0" applyFont="1"/>
    <xf numFmtId="0" fontId="7" fillId="0" borderId="0" xfId="4" applyFont="1"/>
    <xf numFmtId="0" fontId="0" fillId="0" borderId="0" xfId="0" applyAlignment="1">
      <alignment horizontal="center"/>
    </xf>
    <xf numFmtId="165" fontId="7" fillId="0" borderId="0" xfId="4" applyNumberFormat="1" applyFont="1"/>
    <xf numFmtId="165" fontId="7" fillId="0" borderId="1" xfId="4" applyNumberFormat="1" applyFont="1" applyBorder="1"/>
    <xf numFmtId="165" fontId="7" fillId="0" borderId="0" xfId="4" applyNumberFormat="1" applyFont="1" applyAlignment="1">
      <alignment horizontal="left"/>
    </xf>
    <xf numFmtId="0" fontId="10" fillId="0" borderId="0" xfId="3" applyFont="1" applyAlignment="1">
      <alignment vertical="center"/>
    </xf>
    <xf numFmtId="4" fontId="10" fillId="0" borderId="0" xfId="3" applyNumberFormat="1" applyFont="1" applyAlignment="1">
      <alignment vertical="center"/>
    </xf>
    <xf numFmtId="165" fontId="10" fillId="0" borderId="0" xfId="3" applyNumberFormat="1" applyFont="1" applyAlignment="1">
      <alignment vertical="center"/>
    </xf>
    <xf numFmtId="165" fontId="8" fillId="0" borderId="0" xfId="3" applyNumberFormat="1" applyFont="1" applyAlignment="1">
      <alignment vertical="center"/>
    </xf>
    <xf numFmtId="44" fontId="7" fillId="0" borderId="0" xfId="4" applyNumberFormat="1" applyFont="1"/>
    <xf numFmtId="0" fontId="10" fillId="0" borderId="0" xfId="3" applyFont="1"/>
    <xf numFmtId="4" fontId="10" fillId="0" borderId="0" xfId="3" applyNumberFormat="1" applyFont="1"/>
    <xf numFmtId="165" fontId="10" fillId="0" borderId="0" xfId="3" applyNumberFormat="1" applyFont="1"/>
    <xf numFmtId="165" fontId="8" fillId="0" borderId="0" xfId="3" applyNumberFormat="1" applyFont="1"/>
    <xf numFmtId="2" fontId="0" fillId="0" borderId="0" xfId="0" applyNumberFormat="1"/>
    <xf numFmtId="0" fontId="13" fillId="0" borderId="0" xfId="0" applyFont="1" applyAlignment="1">
      <alignment vertical="center" wrapText="1"/>
    </xf>
    <xf numFmtId="0" fontId="0" fillId="0" borderId="0" xfId="0" applyAlignment="1">
      <alignment vertical="center" wrapText="1"/>
    </xf>
    <xf numFmtId="0" fontId="7" fillId="0" borderId="10" xfId="4" applyFont="1" applyBorder="1" applyAlignment="1">
      <alignment vertical="center" wrapText="1"/>
    </xf>
    <xf numFmtId="0" fontId="4" fillId="2" borderId="3" xfId="3" applyFont="1" applyFill="1" applyBorder="1" applyAlignment="1">
      <alignment vertical="center" wrapText="1"/>
    </xf>
    <xf numFmtId="0" fontId="0" fillId="3" borderId="3" xfId="0" applyFill="1" applyBorder="1" applyAlignment="1">
      <alignment vertical="center"/>
    </xf>
    <xf numFmtId="0" fontId="4" fillId="2" borderId="5" xfId="3" applyFont="1" applyFill="1" applyBorder="1" applyAlignment="1">
      <alignment vertical="center" wrapText="1"/>
    </xf>
    <xf numFmtId="0" fontId="14" fillId="0" borderId="0" xfId="0" applyFont="1"/>
    <xf numFmtId="2" fontId="5" fillId="2" borderId="4" xfId="1" applyNumberFormat="1" applyFont="1" applyFill="1" applyBorder="1" applyAlignment="1">
      <alignment horizontal="center" vertical="center"/>
    </xf>
    <xf numFmtId="0" fontId="4" fillId="2" borderId="8" xfId="3" applyFont="1" applyFill="1" applyBorder="1" applyAlignment="1">
      <alignment vertical="center" wrapText="1"/>
    </xf>
    <xf numFmtId="0" fontId="4" fillId="2" borderId="1" xfId="3" applyFont="1" applyFill="1" applyBorder="1" applyAlignment="1">
      <alignment vertical="center" wrapText="1"/>
    </xf>
    <xf numFmtId="44" fontId="7" fillId="7" borderId="10" xfId="3" applyNumberFormat="1" applyFont="1" applyFill="1" applyBorder="1" applyAlignment="1">
      <alignment horizontal="center" vertical="center" wrapText="1"/>
    </xf>
    <xf numFmtId="3" fontId="15" fillId="8" borderId="3" xfId="3" applyNumberFormat="1" applyFont="1" applyFill="1" applyBorder="1" applyAlignment="1">
      <alignment horizontal="center" vertical="center" wrapText="1"/>
    </xf>
    <xf numFmtId="3" fontId="15" fillId="8" borderId="8" xfId="3" applyNumberFormat="1" applyFont="1" applyFill="1" applyBorder="1" applyAlignment="1">
      <alignment vertical="center" wrapText="1"/>
    </xf>
    <xf numFmtId="3" fontId="15" fillId="8" borderId="13" xfId="3" applyNumberFormat="1" applyFont="1" applyFill="1" applyBorder="1" applyAlignment="1">
      <alignment vertical="center" wrapText="1"/>
    </xf>
    <xf numFmtId="0" fontId="15" fillId="9" borderId="14" xfId="3" applyFont="1" applyFill="1" applyBorder="1" applyAlignment="1">
      <alignment vertical="center" wrapText="1"/>
    </xf>
    <xf numFmtId="0" fontId="15" fillId="9" borderId="14" xfId="3" applyFont="1" applyFill="1" applyBorder="1" applyAlignment="1">
      <alignment horizontal="right" vertical="center" wrapText="1"/>
    </xf>
    <xf numFmtId="3" fontId="15" fillId="6" borderId="10" xfId="3" applyNumberFormat="1" applyFont="1" applyFill="1" applyBorder="1" applyAlignment="1">
      <alignment horizontal="center" vertical="center" wrapText="1"/>
    </xf>
    <xf numFmtId="165" fontId="15" fillId="10" borderId="10" xfId="2" applyNumberFormat="1" applyFont="1" applyFill="1" applyBorder="1" applyAlignment="1" applyProtection="1">
      <alignment horizontal="center" vertical="center" wrapText="1"/>
    </xf>
    <xf numFmtId="165" fontId="7" fillId="0" borderId="0" xfId="4" applyNumberFormat="1" applyFont="1" applyAlignment="1">
      <alignment horizontal="center"/>
    </xf>
    <xf numFmtId="0" fontId="15" fillId="9" borderId="4" xfId="3" applyFont="1" applyFill="1" applyBorder="1" applyAlignment="1">
      <alignment horizontal="right" vertical="center" wrapText="1"/>
    </xf>
    <xf numFmtId="1" fontId="14" fillId="0" borderId="0" xfId="0" applyNumberFormat="1" applyFont="1"/>
    <xf numFmtId="44" fontId="15" fillId="9" borderId="10" xfId="3" applyNumberFormat="1" applyFont="1" applyFill="1" applyBorder="1" applyAlignment="1">
      <alignment horizontal="center" vertical="center" wrapText="1"/>
    </xf>
    <xf numFmtId="165" fontId="8" fillId="0" borderId="0" xfId="3" applyNumberFormat="1" applyFont="1" applyAlignment="1">
      <alignment horizontal="center" vertical="center"/>
    </xf>
    <xf numFmtId="165" fontId="7" fillId="0" borderId="1" xfId="4" applyNumberFormat="1" applyFont="1" applyBorder="1" applyAlignment="1">
      <alignment horizontal="center"/>
    </xf>
    <xf numFmtId="165" fontId="8" fillId="0" borderId="0" xfId="3" applyNumberFormat="1" applyFont="1" applyAlignment="1">
      <alignment horizontal="center"/>
    </xf>
    <xf numFmtId="0" fontId="12" fillId="0" borderId="0" xfId="0" applyFont="1" applyAlignment="1">
      <alignment horizontal="center"/>
    </xf>
    <xf numFmtId="0" fontId="15" fillId="9" borderId="3" xfId="3" applyFont="1" applyFill="1" applyBorder="1" applyAlignment="1">
      <alignment vertical="center" wrapText="1"/>
    </xf>
    <xf numFmtId="0" fontId="15" fillId="9" borderId="10" xfId="3" applyFont="1" applyFill="1" applyBorder="1" applyAlignment="1">
      <alignment vertical="center" wrapText="1"/>
    </xf>
    <xf numFmtId="0" fontId="6" fillId="2" borderId="2" xfId="3" applyFont="1" applyFill="1" applyBorder="1" applyAlignment="1">
      <alignment horizontal="center" vertical="center" wrapText="1"/>
    </xf>
    <xf numFmtId="17" fontId="4" fillId="2" borderId="6" xfId="3" applyNumberFormat="1" applyFont="1" applyFill="1" applyBorder="1" applyAlignment="1">
      <alignment horizontal="center" vertical="center" wrapText="1"/>
    </xf>
    <xf numFmtId="2" fontId="5" fillId="2" borderId="9" xfId="1" applyNumberFormat="1" applyFont="1" applyFill="1" applyBorder="1" applyAlignment="1">
      <alignment horizontal="center" vertical="center"/>
    </xf>
    <xf numFmtId="3" fontId="15" fillId="0" borderId="0" xfId="3" applyNumberFormat="1" applyFont="1" applyAlignment="1">
      <alignment horizontal="center" vertical="center" wrapText="1"/>
    </xf>
    <xf numFmtId="0" fontId="7" fillId="0" borderId="0" xfId="4" applyFont="1" applyAlignment="1">
      <alignment vertical="center" wrapText="1"/>
    </xf>
    <xf numFmtId="44" fontId="7" fillId="0" borderId="0" xfId="3" applyNumberFormat="1" applyFont="1" applyAlignment="1">
      <alignment horizontal="center" vertical="center" wrapText="1"/>
    </xf>
    <xf numFmtId="44" fontId="9" fillId="0" borderId="0" xfId="3" applyNumberFormat="1" applyFont="1" applyAlignment="1">
      <alignment horizontal="center" vertical="center" wrapText="1"/>
    </xf>
    <xf numFmtId="10" fontId="0" fillId="0" borderId="0" xfId="1" applyNumberFormat="1" applyFont="1"/>
    <xf numFmtId="44" fontId="0" fillId="0" borderId="0" xfId="0" applyNumberFormat="1"/>
    <xf numFmtId="0" fontId="12" fillId="0" borderId="0" xfId="0" applyFont="1" applyAlignment="1">
      <alignment wrapText="1"/>
    </xf>
    <xf numFmtId="0" fontId="10" fillId="0" borderId="0" xfId="3" applyFont="1" applyAlignment="1">
      <alignment wrapText="1"/>
    </xf>
    <xf numFmtId="0" fontId="7" fillId="0" borderId="0" xfId="4" applyFont="1" applyAlignment="1">
      <alignment wrapText="1"/>
    </xf>
    <xf numFmtId="0" fontId="10" fillId="0" borderId="0" xfId="3" applyFont="1" applyAlignment="1">
      <alignment vertical="center" wrapText="1"/>
    </xf>
    <xf numFmtId="3" fontId="7" fillId="7" borderId="10" xfId="3" applyNumberFormat="1" applyFont="1" applyFill="1" applyBorder="1" applyAlignment="1">
      <alignment horizontal="center" vertical="center" wrapText="1"/>
    </xf>
    <xf numFmtId="0" fontId="0" fillId="0" borderId="0" xfId="0"/>
    <xf numFmtId="0" fontId="7" fillId="5" borderId="10" xfId="3" applyFont="1" applyFill="1" applyBorder="1" applyAlignment="1">
      <alignment horizontal="center" vertical="center" wrapText="1"/>
    </xf>
    <xf numFmtId="44" fontId="7" fillId="5" borderId="10" xfId="3" applyNumberFormat="1" applyFont="1" applyFill="1" applyBorder="1" applyAlignment="1">
      <alignment horizontal="center" vertical="center" wrapText="1"/>
    </xf>
    <xf numFmtId="3" fontId="15" fillId="6" borderId="10" xfId="3" applyNumberFormat="1" applyFont="1" applyFill="1" applyBorder="1" applyAlignment="1">
      <alignment horizontal="center" vertical="center" wrapText="1"/>
    </xf>
    <xf numFmtId="44" fontId="9" fillId="5" borderId="10" xfId="3" applyNumberFormat="1" applyFont="1" applyFill="1" applyBorder="1" applyAlignment="1">
      <alignment horizontal="center" vertical="center" wrapText="1"/>
    </xf>
    <xf numFmtId="44" fontId="7" fillId="0" borderId="0" xfId="4" applyNumberFormat="1" applyFont="1" applyAlignment="1">
      <alignment wrapText="1"/>
    </xf>
    <xf numFmtId="3" fontId="7" fillId="7" borderId="10" xfId="3" applyNumberFormat="1" applyFont="1" applyFill="1" applyBorder="1" applyAlignment="1">
      <alignment horizontal="center" vertical="center" wrapText="1"/>
    </xf>
    <xf numFmtId="3" fontId="7" fillId="7" borderId="10" xfId="3" applyNumberFormat="1" applyFont="1" applyFill="1" applyBorder="1" applyAlignment="1">
      <alignment horizontal="center" vertical="center" wrapText="1"/>
    </xf>
    <xf numFmtId="3" fontId="7" fillId="7" borderId="10" xfId="3" applyNumberFormat="1" applyFont="1" applyFill="1" applyBorder="1" applyAlignment="1">
      <alignment horizontal="center" vertical="center" wrapText="1"/>
    </xf>
    <xf numFmtId="0" fontId="0" fillId="0" borderId="0" xfId="0"/>
    <xf numFmtId="0" fontId="7" fillId="5" borderId="10" xfId="3" applyFont="1" applyFill="1" applyBorder="1" applyAlignment="1">
      <alignment horizontal="center" vertical="center" wrapText="1"/>
    </xf>
    <xf numFmtId="44" fontId="7" fillId="5" borderId="10" xfId="3" applyNumberFormat="1" applyFont="1" applyFill="1" applyBorder="1" applyAlignment="1">
      <alignment horizontal="center" vertical="center" wrapText="1"/>
    </xf>
    <xf numFmtId="3" fontId="15" fillId="6" borderId="10" xfId="3" applyNumberFormat="1" applyFont="1" applyFill="1" applyBorder="1" applyAlignment="1">
      <alignment horizontal="center" vertical="center" wrapText="1"/>
    </xf>
    <xf numFmtId="44" fontId="7" fillId="7" borderId="10" xfId="3" applyNumberFormat="1" applyFont="1" applyFill="1" applyBorder="1" applyAlignment="1">
      <alignment horizontal="center" vertical="center" wrapText="1"/>
    </xf>
    <xf numFmtId="44" fontId="9" fillId="5" borderId="10" xfId="3" applyNumberFormat="1" applyFont="1" applyFill="1" applyBorder="1" applyAlignment="1">
      <alignment horizontal="center" vertical="center" wrapText="1"/>
    </xf>
    <xf numFmtId="0" fontId="0" fillId="0" borderId="0" xfId="0"/>
    <xf numFmtId="165" fontId="15" fillId="10" borderId="10" xfId="2" applyNumberFormat="1" applyFont="1" applyFill="1" applyBorder="1" applyAlignment="1" applyProtection="1">
      <alignment horizontal="center" vertical="center" wrapText="1"/>
    </xf>
    <xf numFmtId="0" fontId="7" fillId="5" borderId="10" xfId="3" applyFont="1" applyFill="1" applyBorder="1" applyAlignment="1">
      <alignment horizontal="center" vertical="center" wrapText="1"/>
    </xf>
    <xf numFmtId="44" fontId="7" fillId="5" borderId="10" xfId="3" applyNumberFormat="1" applyFont="1" applyFill="1" applyBorder="1" applyAlignment="1">
      <alignment horizontal="center" vertical="center" wrapText="1"/>
    </xf>
    <xf numFmtId="3" fontId="15" fillId="6" borderId="10" xfId="3" applyNumberFormat="1" applyFont="1" applyFill="1" applyBorder="1" applyAlignment="1">
      <alignment horizontal="center" vertical="center" wrapText="1"/>
    </xf>
    <xf numFmtId="44" fontId="9" fillId="5" borderId="10" xfId="3" applyNumberFormat="1" applyFont="1" applyFill="1" applyBorder="1" applyAlignment="1">
      <alignment horizontal="center" vertical="center" wrapText="1"/>
    </xf>
    <xf numFmtId="3" fontId="15" fillId="8" borderId="3" xfId="3" applyNumberFormat="1" applyFont="1" applyFill="1" applyBorder="1" applyAlignment="1">
      <alignment horizontal="center" vertical="center" wrapText="1"/>
    </xf>
    <xf numFmtId="3" fontId="15" fillId="8" borderId="8" xfId="3" applyNumberFormat="1" applyFont="1" applyFill="1" applyBorder="1" applyAlignment="1">
      <alignment vertical="center" wrapText="1"/>
    </xf>
    <xf numFmtId="165" fontId="15" fillId="10" borderId="10" xfId="2" applyNumberFormat="1" applyFont="1" applyFill="1" applyBorder="1" applyAlignment="1" applyProtection="1">
      <alignment horizontal="center" vertical="center" wrapText="1"/>
    </xf>
    <xf numFmtId="0" fontId="15" fillId="9" borderId="8" xfId="3" applyFont="1" applyFill="1" applyBorder="1" applyAlignment="1">
      <alignment vertical="center" wrapText="1"/>
    </xf>
    <xf numFmtId="3" fontId="7" fillId="7" borderId="10" xfId="3" applyNumberFormat="1" applyFont="1" applyFill="1" applyBorder="1" applyAlignment="1">
      <alignment horizontal="center" vertical="center" wrapText="1"/>
    </xf>
    <xf numFmtId="44" fontId="7" fillId="7" borderId="10" xfId="3" applyNumberFormat="1" applyFont="1" applyFill="1" applyBorder="1" applyAlignment="1">
      <alignment horizontal="center" vertical="center" wrapText="1"/>
    </xf>
    <xf numFmtId="3" fontId="15" fillId="8" borderId="3" xfId="3" applyNumberFormat="1" applyFont="1" applyFill="1" applyBorder="1" applyAlignment="1">
      <alignment horizontal="center" vertical="center" wrapText="1"/>
    </xf>
    <xf numFmtId="3" fontId="15" fillId="8" borderId="8" xfId="3" applyNumberFormat="1" applyFont="1" applyFill="1" applyBorder="1" applyAlignment="1">
      <alignment vertical="center" wrapText="1"/>
    </xf>
    <xf numFmtId="0" fontId="4" fillId="0" borderId="0" xfId="3" applyFont="1" applyAlignment="1">
      <alignment horizontal="center" vertical="center" wrapText="1"/>
    </xf>
    <xf numFmtId="0" fontId="7" fillId="0" borderId="0" xfId="3" applyFont="1" applyAlignment="1">
      <alignment horizontal="left" vertical="center" wrapText="1"/>
    </xf>
    <xf numFmtId="0" fontId="7" fillId="0" borderId="0" xfId="0" applyFont="1" applyAlignment="1">
      <alignment horizontal="left" vertical="center" wrapText="1"/>
    </xf>
    <xf numFmtId="0" fontId="0" fillId="0" borderId="0" xfId="0" applyAlignment="1">
      <alignment wrapText="1"/>
    </xf>
    <xf numFmtId="165" fontId="15" fillId="10" borderId="10" xfId="2" applyNumberFormat="1" applyFont="1" applyFill="1" applyBorder="1" applyAlignment="1" applyProtection="1">
      <alignment horizontal="center" vertical="center" wrapText="1"/>
    </xf>
    <xf numFmtId="0" fontId="15" fillId="9" borderId="10" xfId="3" applyFont="1" applyFill="1" applyBorder="1" applyAlignment="1">
      <alignment vertical="center" wrapText="1"/>
    </xf>
    <xf numFmtId="0" fontId="15" fillId="9" borderId="8" xfId="3" applyFont="1" applyFill="1" applyBorder="1" applyAlignment="1">
      <alignment vertical="center" wrapText="1"/>
    </xf>
    <xf numFmtId="0" fontId="34" fillId="28" borderId="14" xfId="3" applyFont="1" applyFill="1" applyBorder="1" applyAlignment="1">
      <alignment vertical="center" wrapText="1"/>
    </xf>
    <xf numFmtId="0" fontId="0" fillId="0" borderId="0" xfId="0"/>
    <xf numFmtId="0" fontId="7" fillId="5" borderId="10" xfId="3" applyFont="1" applyFill="1" applyBorder="1" applyAlignment="1">
      <alignment horizontal="center" vertical="center" wrapText="1"/>
    </xf>
    <xf numFmtId="44" fontId="7" fillId="5" borderId="10" xfId="3" applyNumberFormat="1" applyFont="1" applyFill="1" applyBorder="1" applyAlignment="1">
      <alignment horizontal="center" vertical="center" wrapText="1"/>
    </xf>
    <xf numFmtId="3" fontId="15" fillId="6" borderId="10" xfId="3" applyNumberFormat="1" applyFont="1" applyFill="1" applyBorder="1" applyAlignment="1">
      <alignment horizontal="center" vertical="center" wrapText="1"/>
    </xf>
    <xf numFmtId="44" fontId="9" fillId="5" borderId="10" xfId="3" applyNumberFormat="1" applyFont="1" applyFill="1" applyBorder="1" applyAlignment="1">
      <alignment horizontal="center" vertical="center" wrapText="1"/>
    </xf>
    <xf numFmtId="3" fontId="7" fillId="7" borderId="10" xfId="3" applyNumberFormat="1" applyFont="1" applyFill="1" applyBorder="1" applyAlignment="1">
      <alignment horizontal="center" vertical="center" wrapText="1"/>
    </xf>
    <xf numFmtId="165" fontId="15" fillId="10" borderId="10" xfId="2" applyNumberFormat="1" applyFont="1" applyFill="1" applyBorder="1" applyAlignment="1" applyProtection="1">
      <alignment horizontal="center" vertical="center" wrapText="1"/>
    </xf>
    <xf numFmtId="44" fontId="7" fillId="7" borderId="10" xfId="3" applyNumberFormat="1" applyFont="1" applyFill="1" applyBorder="1" applyAlignment="1">
      <alignment horizontal="center" vertical="center" wrapText="1"/>
    </xf>
    <xf numFmtId="3" fontId="7" fillId="7" borderId="10" xfId="3" applyNumberFormat="1" applyFont="1" applyFill="1" applyBorder="1" applyAlignment="1">
      <alignment horizontal="center" vertical="center" wrapText="1"/>
    </xf>
    <xf numFmtId="3" fontId="7" fillId="7" borderId="10" xfId="3" applyNumberFormat="1" applyFont="1" applyFill="1" applyBorder="1" applyAlignment="1">
      <alignment horizontal="center" vertical="center" wrapText="1"/>
    </xf>
    <xf numFmtId="165" fontId="15" fillId="10" borderId="10" xfId="2" applyNumberFormat="1" applyFont="1" applyFill="1" applyBorder="1" applyAlignment="1" applyProtection="1">
      <alignment horizontal="center" vertical="center" wrapText="1"/>
    </xf>
    <xf numFmtId="0" fontId="7" fillId="5" borderId="10" xfId="3" applyFont="1" applyFill="1" applyBorder="1" applyAlignment="1">
      <alignment horizontal="center" vertical="center" wrapText="1"/>
    </xf>
    <xf numFmtId="44" fontId="7" fillId="5" borderId="10" xfId="3" applyNumberFormat="1" applyFont="1" applyFill="1" applyBorder="1" applyAlignment="1">
      <alignment horizontal="center" vertical="center" wrapText="1"/>
    </xf>
    <xf numFmtId="3" fontId="15" fillId="6" borderId="10" xfId="3" applyNumberFormat="1" applyFont="1" applyFill="1" applyBorder="1" applyAlignment="1">
      <alignment horizontal="center" vertical="center" wrapText="1"/>
    </xf>
    <xf numFmtId="44" fontId="7" fillId="7" borderId="10" xfId="3" applyNumberFormat="1" applyFont="1" applyFill="1" applyBorder="1" applyAlignment="1">
      <alignment horizontal="center" vertical="center" wrapText="1"/>
    </xf>
    <xf numFmtId="44" fontId="9" fillId="5" borderId="10" xfId="3" applyNumberFormat="1" applyFont="1" applyFill="1" applyBorder="1" applyAlignment="1">
      <alignment horizontal="center" vertical="center" wrapText="1"/>
    </xf>
    <xf numFmtId="3" fontId="7" fillId="7" borderId="10" xfId="3" applyNumberFormat="1" applyFont="1" applyFill="1" applyBorder="1" applyAlignment="1">
      <alignment horizontal="center" vertical="center" wrapText="1"/>
    </xf>
    <xf numFmtId="165" fontId="15" fillId="10" borderId="10" xfId="2" applyNumberFormat="1" applyFont="1" applyFill="1" applyBorder="1" applyAlignment="1" applyProtection="1">
      <alignment horizontal="center" vertical="center" wrapText="1"/>
    </xf>
    <xf numFmtId="3" fontId="7" fillId="7" borderId="10" xfId="3" applyNumberFormat="1" applyFont="1" applyFill="1" applyBorder="1" applyAlignment="1">
      <alignment horizontal="center" vertical="center" wrapText="1"/>
    </xf>
    <xf numFmtId="0" fontId="15" fillId="9" borderId="14" xfId="3" applyFont="1" applyFill="1" applyBorder="1" applyAlignment="1">
      <alignment vertical="center" wrapText="1"/>
    </xf>
    <xf numFmtId="3" fontId="7" fillId="7" borderId="10" xfId="3" applyNumberFormat="1" applyFont="1" applyFill="1" applyBorder="1" applyAlignment="1">
      <alignment horizontal="center" vertical="center" wrapText="1"/>
    </xf>
    <xf numFmtId="0" fontId="7" fillId="7" borderId="10" xfId="0" applyFont="1" applyFill="1" applyBorder="1" applyAlignment="1">
      <alignment horizontal="center" vertical="center"/>
    </xf>
    <xf numFmtId="0" fontId="7" fillId="7" borderId="10" xfId="0" applyNumberFormat="1" applyFont="1" applyFill="1" applyBorder="1" applyAlignment="1">
      <alignment horizontal="center" vertical="center"/>
    </xf>
    <xf numFmtId="165" fontId="15" fillId="10" borderId="10" xfId="2" applyNumberFormat="1" applyFont="1" applyFill="1" applyBorder="1" applyAlignment="1" applyProtection="1">
      <alignment horizontal="center" vertical="center" wrapText="1"/>
    </xf>
    <xf numFmtId="4" fontId="7" fillId="7" borderId="10" xfId="3" applyNumberFormat="1" applyFont="1" applyFill="1" applyBorder="1" applyAlignment="1">
      <alignment horizontal="center" vertical="center" wrapText="1"/>
    </xf>
    <xf numFmtId="0" fontId="0" fillId="0" borderId="0" xfId="0"/>
    <xf numFmtId="0" fontId="12" fillId="0" borderId="0" xfId="0" applyFont="1"/>
    <xf numFmtId="2" fontId="0" fillId="0" borderId="0" xfId="0" applyNumberFormat="1"/>
    <xf numFmtId="0" fontId="0" fillId="0" borderId="0" xfId="0"/>
    <xf numFmtId="0" fontId="0" fillId="0" borderId="0" xfId="0" applyAlignment="1">
      <alignment wrapText="1"/>
    </xf>
    <xf numFmtId="0" fontId="6" fillId="0" borderId="0" xfId="3" applyFont="1" applyAlignment="1">
      <alignment horizontal="center" wrapText="1"/>
    </xf>
    <xf numFmtId="0" fontId="0" fillId="0" borderId="0" xfId="0" applyAlignment="1">
      <alignment horizontal="center"/>
    </xf>
    <xf numFmtId="0" fontId="3" fillId="0" borderId="0" xfId="3" applyFont="1" applyAlignment="1">
      <alignment horizontal="center" vertical="center" wrapText="1"/>
    </xf>
    <xf numFmtId="0" fontId="6" fillId="0" borderId="0" xfId="3" applyFont="1" applyAlignment="1">
      <alignment horizontal="center" wrapText="1"/>
    </xf>
    <xf numFmtId="0" fontId="4" fillId="4" borderId="7" xfId="3" applyFont="1" applyFill="1" applyBorder="1" applyAlignment="1">
      <alignment horizontal="center" vertical="center" wrapText="1"/>
    </xf>
    <xf numFmtId="0" fontId="4" fillId="4" borderId="9" xfId="3" applyFont="1" applyFill="1" applyBorder="1" applyAlignment="1">
      <alignment horizontal="center" vertical="center" wrapText="1"/>
    </xf>
    <xf numFmtId="4" fontId="4" fillId="4" borderId="7" xfId="3" applyNumberFormat="1" applyFont="1" applyFill="1" applyBorder="1" applyAlignment="1">
      <alignment horizontal="center" vertical="center" wrapText="1"/>
    </xf>
    <xf numFmtId="4" fontId="4" fillId="4" borderId="9" xfId="3" applyNumberFormat="1" applyFont="1" applyFill="1" applyBorder="1" applyAlignment="1">
      <alignment horizontal="center" vertical="center" wrapText="1"/>
    </xf>
    <xf numFmtId="165" fontId="4" fillId="4" borderId="3" xfId="3" applyNumberFormat="1" applyFont="1" applyFill="1" applyBorder="1" applyAlignment="1">
      <alignment horizontal="center" vertical="center" wrapText="1"/>
    </xf>
    <xf numFmtId="165" fontId="4" fillId="4" borderId="8" xfId="3" applyNumberFormat="1" applyFont="1" applyFill="1" applyBorder="1" applyAlignment="1">
      <alignment horizontal="center" vertical="center" wrapText="1"/>
    </xf>
    <xf numFmtId="165" fontId="4" fillId="4" borderId="4" xfId="3" applyNumberFormat="1" applyFont="1" applyFill="1" applyBorder="1" applyAlignment="1">
      <alignment horizontal="center" vertical="center" wrapText="1"/>
    </xf>
    <xf numFmtId="171" fontId="7" fillId="0" borderId="0" xfId="4" applyNumberFormat="1" applyFont="1" applyAlignment="1">
      <alignment horizontal="center"/>
    </xf>
    <xf numFmtId="0" fontId="3" fillId="0" borderId="1" xfId="3" applyFont="1" applyBorder="1" applyAlignment="1">
      <alignment horizontal="center" vertical="center" wrapText="1"/>
    </xf>
    <xf numFmtId="0" fontId="4" fillId="2" borderId="8" xfId="3" applyFont="1" applyFill="1" applyBorder="1" applyAlignment="1">
      <alignment horizontal="left" vertical="center" wrapText="1"/>
    </xf>
    <xf numFmtId="0" fontId="4" fillId="2" borderId="1" xfId="3" applyFont="1" applyFill="1" applyBorder="1" applyAlignment="1">
      <alignment horizontal="left" vertical="center" wrapText="1"/>
    </xf>
    <xf numFmtId="165" fontId="4" fillId="4" borderId="7" xfId="3" applyNumberFormat="1" applyFont="1" applyFill="1" applyBorder="1" applyAlignment="1">
      <alignment horizontal="center" vertical="center" wrapText="1"/>
    </xf>
    <xf numFmtId="165" fontId="4" fillId="4" borderId="9" xfId="3" applyNumberFormat="1" applyFont="1" applyFill="1" applyBorder="1" applyAlignment="1">
      <alignment horizontal="center" vertical="center" wrapText="1"/>
    </xf>
  </cellXfs>
  <cellStyles count="62">
    <cellStyle name="20% - Ênfase1 2" xfId="17"/>
    <cellStyle name="20% - Ênfase2 2" xfId="16"/>
    <cellStyle name="20% - Ênfase3 2" xfId="15"/>
    <cellStyle name="20% - Ênfase4 2" xfId="18"/>
    <cellStyle name="20% - Ênfase5 2" xfId="19"/>
    <cellStyle name="20% - Ênfase6 2" xfId="20"/>
    <cellStyle name="40% - Ênfase1 2" xfId="21"/>
    <cellStyle name="40% - Ênfase2 2" xfId="22"/>
    <cellStyle name="40% - Ênfase3 2" xfId="23"/>
    <cellStyle name="40% - Ênfase4 2" xfId="24"/>
    <cellStyle name="40% - Ênfase5 2" xfId="25"/>
    <cellStyle name="40% - Ênfase6 2" xfId="26"/>
    <cellStyle name="60% - Ênfase1 2" xfId="27"/>
    <cellStyle name="60% - Ênfase2 2" xfId="28"/>
    <cellStyle name="60% - Ênfase3 2" xfId="29"/>
    <cellStyle name="60% - Ênfase4 2" xfId="30"/>
    <cellStyle name="60% - Ênfase5 2" xfId="31"/>
    <cellStyle name="60% - Ênfase6 2" xfId="32"/>
    <cellStyle name="Bom 2" xfId="33"/>
    <cellStyle name="Cálculo 2" xfId="34"/>
    <cellStyle name="Célula de Verificação 2" xfId="35"/>
    <cellStyle name="Célula Vinculada 2" xfId="36"/>
    <cellStyle name="Ênfase1 2" xfId="37"/>
    <cellStyle name="Ênfase2 2" xfId="38"/>
    <cellStyle name="Ênfase3 2" xfId="39"/>
    <cellStyle name="Ênfase4 2" xfId="40"/>
    <cellStyle name="Ênfase5 2" xfId="41"/>
    <cellStyle name="Ênfase6 2" xfId="42"/>
    <cellStyle name="Entrada 2" xfId="43"/>
    <cellStyle name="Excel Built-in Normal" xfId="3"/>
    <cellStyle name="Excel Built-in Normal 1" xfId="44"/>
    <cellStyle name="Hiperlink 2" xfId="61"/>
    <cellStyle name="Incorreto 2" xfId="45"/>
    <cellStyle name="Moeda 2" xfId="6"/>
    <cellStyle name="Moeda 3" xfId="14"/>
    <cellStyle name="Moeda 3 2" xfId="11"/>
    <cellStyle name="Neutra 2" xfId="46"/>
    <cellStyle name="Normal" xfId="0" builtinId="0"/>
    <cellStyle name="Normal 2" xfId="4"/>
    <cellStyle name="Normal 2 2" xfId="8"/>
    <cellStyle name="Normal 2 3" xfId="12"/>
    <cellStyle name="Normal 2 4" xfId="47"/>
    <cellStyle name="Normal 2 5" xfId="10"/>
    <cellStyle name="Normal 3" xfId="7"/>
    <cellStyle name="Normal 4" xfId="13"/>
    <cellStyle name="Normal 4 2" xfId="60"/>
    <cellStyle name="Nota 2" xfId="48"/>
    <cellStyle name="Porcentagem" xfId="1" builtinId="5"/>
    <cellStyle name="Porcentagem 2" xfId="9"/>
    <cellStyle name="Porcentagem 3" xfId="49"/>
    <cellStyle name="Saída 2" xfId="50"/>
    <cellStyle name="Separador de milhares" xfId="2" builtinId="3"/>
    <cellStyle name="Separador de milhares 2" xfId="5"/>
    <cellStyle name="Separador de milhares 3" xfId="59"/>
    <cellStyle name="Texto de Aviso 2" xfId="51"/>
    <cellStyle name="Texto Explicativo 2" xfId="52"/>
    <cellStyle name="Título 1 1" xfId="54"/>
    <cellStyle name="Título 1 2" xfId="53"/>
    <cellStyle name="Título 2 2" xfId="55"/>
    <cellStyle name="Título 3 2" xfId="56"/>
    <cellStyle name="Título 4 2" xfId="57"/>
    <cellStyle name="Total 2" xfId="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_PROJETOS%20E%20FISCALIZA&#199;&#195;O/7.%20PROJETOS%20EM%20ANDAMENTO/44.%20FINALIZA&#199;&#195;O%20DO%20CENTRO%20VIDA%20DE%20ESPECIALIDADES%20M&#201;DICAS/DECLARA&#199;&#195;O%20BD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EENCHER"/>
      <sheetName val="DECLARAÇÃO"/>
    </sheetNames>
    <sheetDataSet>
      <sheetData sheetId="0">
        <row r="5">
          <cell r="H5" t="str">
            <v>Prefeitura Municipal de</v>
          </cell>
          <cell r="I5" t="str">
            <v>Empresa</v>
          </cell>
        </row>
        <row r="14">
          <cell r="H14" t="str">
            <v xml:space="preserve">CREA nº </v>
          </cell>
          <cell r="I14" t="str">
            <v xml:space="preserve">CAU nº </v>
          </cell>
        </row>
        <row r="19">
          <cell r="G19" t="str">
            <v>empreitada por preço global</v>
          </cell>
          <cell r="H19" t="str">
            <v>empreitada por preço unitário</v>
          </cell>
          <cell r="L19" t="str">
            <v>sem desoneração</v>
          </cell>
          <cell r="M19" t="str">
            <v>desonerados</v>
          </cell>
        </row>
        <row r="22">
          <cell r="L22" t="str">
            <v>valor total da obra</v>
          </cell>
          <cell r="M22" t="str">
            <v>valor da mão de obra</v>
          </cell>
        </row>
      </sheetData>
      <sheetData sheetId="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Y329"/>
  <sheetViews>
    <sheetView tabSelected="1" topLeftCell="E1" zoomScaleNormal="100" workbookViewId="0">
      <pane ySplit="7" topLeftCell="A314" activePane="bottomLeft" state="frozen"/>
      <selection pane="bottomLeft" activeCell="S326" sqref="S326"/>
    </sheetView>
  </sheetViews>
  <sheetFormatPr defaultRowHeight="15"/>
  <cols>
    <col min="1" max="1" width="8.28515625" bestFit="1" customWidth="1"/>
    <col min="2" max="2" width="12.7109375" customWidth="1"/>
    <col min="3" max="3" width="10.7109375" customWidth="1"/>
    <col min="4" max="4" width="55.7109375" style="119" customWidth="1"/>
    <col min="5" max="5" width="8.28515625" bestFit="1" customWidth="1"/>
    <col min="6" max="6" width="10.7109375" customWidth="1"/>
    <col min="7" max="9" width="13" bestFit="1" customWidth="1"/>
    <col min="10" max="10" width="17.42578125" customWidth="1"/>
    <col min="11" max="11" width="16.85546875" customWidth="1"/>
    <col min="12" max="12" width="18.28515625" customWidth="1"/>
    <col min="13" max="13" width="14.140625" bestFit="1" customWidth="1"/>
    <col min="14" max="14" width="13" bestFit="1" customWidth="1"/>
    <col min="15" max="15" width="14.140625" bestFit="1" customWidth="1"/>
    <col min="16" max="16" width="12.28515625" customWidth="1"/>
    <col min="17" max="17" width="18.42578125" customWidth="1"/>
    <col min="18" max="18" width="17" customWidth="1"/>
    <col min="19" max="19" width="17.85546875" style="31" customWidth="1"/>
    <col min="20" max="20" width="41.28515625" style="46" bestFit="1" customWidth="1"/>
    <col min="22" max="24" width="14" bestFit="1" customWidth="1"/>
  </cols>
  <sheetData>
    <row r="1" spans="1:24" ht="18">
      <c r="A1" s="156" t="s">
        <v>0</v>
      </c>
      <c r="B1" s="156"/>
      <c r="C1" s="156"/>
      <c r="D1" s="156"/>
      <c r="E1" s="156"/>
      <c r="F1" s="156"/>
      <c r="G1" s="156"/>
      <c r="H1" s="156"/>
      <c r="I1" s="156"/>
      <c r="J1" s="156"/>
      <c r="K1" s="156"/>
      <c r="L1" s="156"/>
      <c r="M1" s="156"/>
      <c r="N1" s="156"/>
      <c r="O1" s="156"/>
      <c r="P1" s="156"/>
      <c r="Q1" s="156"/>
      <c r="R1" s="156"/>
      <c r="S1" s="156"/>
    </row>
    <row r="2" spans="1:24" ht="18">
      <c r="A2" s="166"/>
      <c r="B2" s="166"/>
      <c r="C2" s="166"/>
      <c r="D2" s="166"/>
      <c r="E2" s="166"/>
      <c r="F2" s="166"/>
      <c r="G2" s="166"/>
      <c r="H2" s="166"/>
      <c r="I2" s="166"/>
      <c r="J2" s="166"/>
      <c r="K2" s="166"/>
      <c r="L2" s="166"/>
      <c r="M2" s="166"/>
      <c r="N2" s="166"/>
      <c r="O2" s="166"/>
      <c r="P2" s="156"/>
      <c r="Q2" s="166"/>
      <c r="R2" s="166"/>
      <c r="S2" s="166"/>
    </row>
    <row r="3" spans="1:24" ht="25.5">
      <c r="A3" s="48" t="s">
        <v>26</v>
      </c>
      <c r="B3" s="53"/>
      <c r="C3" s="167" t="s">
        <v>898</v>
      </c>
      <c r="D3" s="167"/>
      <c r="E3" s="167"/>
      <c r="F3" s="167"/>
      <c r="G3" s="167"/>
      <c r="H3" s="167"/>
      <c r="I3" s="167"/>
      <c r="J3" s="167"/>
      <c r="K3" s="167"/>
      <c r="L3" s="167"/>
      <c r="M3" s="167"/>
      <c r="N3" s="167"/>
      <c r="O3" s="167"/>
      <c r="P3" s="26" t="s">
        <v>126</v>
      </c>
      <c r="Q3" s="73" t="s">
        <v>111</v>
      </c>
      <c r="R3" s="49" t="s">
        <v>113</v>
      </c>
      <c r="S3" s="52"/>
      <c r="U3" s="51" t="s">
        <v>118</v>
      </c>
      <c r="V3" s="51"/>
      <c r="W3" s="51" t="e">
        <f>IF(#REF!="ENGENHEIRO CIVIL","CREA/RS","CAU/RS")</f>
        <v>#REF!</v>
      </c>
      <c r="X3" s="51"/>
    </row>
    <row r="4" spans="1:24">
      <c r="A4" s="50" t="s">
        <v>27</v>
      </c>
      <c r="B4" s="54"/>
      <c r="C4" s="168" t="e">
        <f>#REF!</f>
        <v>#REF!</v>
      </c>
      <c r="D4" s="168"/>
      <c r="E4" s="168"/>
      <c r="F4" s="168"/>
      <c r="G4" s="168"/>
      <c r="H4" s="168"/>
      <c r="I4" s="168"/>
      <c r="J4" s="168"/>
      <c r="K4" s="168"/>
      <c r="L4" s="168"/>
      <c r="M4" s="168"/>
      <c r="N4" s="168"/>
      <c r="O4" s="168"/>
      <c r="P4" s="75" t="s">
        <v>110</v>
      </c>
      <c r="Q4" s="74">
        <v>45992</v>
      </c>
      <c r="R4" s="49"/>
      <c r="S4" s="52"/>
      <c r="U4" s="51" t="s">
        <v>119</v>
      </c>
      <c r="V4" s="51"/>
      <c r="W4" s="65" t="s">
        <v>112</v>
      </c>
      <c r="X4" s="65" t="e">
        <f>#REF!</f>
        <v>#REF!</v>
      </c>
    </row>
    <row r="5" spans="1:24">
      <c r="A5" s="1"/>
      <c r="B5" s="1"/>
      <c r="C5" s="157"/>
      <c r="D5" s="157"/>
      <c r="E5" s="157"/>
      <c r="F5" s="157"/>
      <c r="G5" s="157"/>
      <c r="H5" s="157"/>
      <c r="I5" s="157"/>
      <c r="J5" s="157"/>
      <c r="K5" s="157"/>
      <c r="L5" s="157"/>
      <c r="M5" s="157"/>
      <c r="N5" s="157"/>
      <c r="O5" s="157"/>
      <c r="P5" s="2"/>
      <c r="Q5" s="2"/>
      <c r="R5" s="2"/>
      <c r="S5" s="3"/>
    </row>
    <row r="6" spans="1:24">
      <c r="A6" s="158" t="s">
        <v>1</v>
      </c>
      <c r="B6" s="158" t="s">
        <v>114</v>
      </c>
      <c r="C6" s="158" t="s">
        <v>2</v>
      </c>
      <c r="D6" s="158" t="s">
        <v>3</v>
      </c>
      <c r="E6" s="158" t="s">
        <v>115</v>
      </c>
      <c r="F6" s="160" t="s">
        <v>4</v>
      </c>
      <c r="G6" s="162" t="s">
        <v>5</v>
      </c>
      <c r="H6" s="163"/>
      <c r="I6" s="164"/>
      <c r="J6" s="162" t="s">
        <v>121</v>
      </c>
      <c r="K6" s="163"/>
      <c r="L6" s="164"/>
      <c r="M6" s="162" t="s">
        <v>6</v>
      </c>
      <c r="N6" s="163"/>
      <c r="O6" s="164"/>
      <c r="P6" s="169" t="s">
        <v>117</v>
      </c>
      <c r="Q6" s="162" t="s">
        <v>116</v>
      </c>
      <c r="R6" s="163"/>
      <c r="S6" s="164"/>
    </row>
    <row r="7" spans="1:24">
      <c r="A7" s="159"/>
      <c r="B7" s="159"/>
      <c r="C7" s="159"/>
      <c r="D7" s="159"/>
      <c r="E7" s="159"/>
      <c r="F7" s="161"/>
      <c r="G7" s="4" t="s">
        <v>7</v>
      </c>
      <c r="H7" s="4" t="s">
        <v>8</v>
      </c>
      <c r="I7" s="5" t="s">
        <v>9</v>
      </c>
      <c r="J7" s="5" t="s">
        <v>7</v>
      </c>
      <c r="K7" s="5" t="s">
        <v>8</v>
      </c>
      <c r="L7" s="5" t="s">
        <v>9</v>
      </c>
      <c r="M7" s="4" t="s">
        <v>7</v>
      </c>
      <c r="N7" s="4" t="s">
        <v>8</v>
      </c>
      <c r="O7" s="5" t="s">
        <v>9</v>
      </c>
      <c r="P7" s="170"/>
      <c r="Q7" s="4" t="s">
        <v>7</v>
      </c>
      <c r="R7" s="4" t="s">
        <v>8</v>
      </c>
      <c r="S7" s="5" t="s">
        <v>9</v>
      </c>
      <c r="T7"/>
    </row>
    <row r="8" spans="1:24">
      <c r="A8" s="6"/>
      <c r="B8" s="7"/>
      <c r="C8" s="7"/>
      <c r="D8" s="116"/>
      <c r="E8" s="7"/>
      <c r="F8" s="8"/>
      <c r="G8" s="9"/>
      <c r="H8" s="10"/>
      <c r="I8" s="11"/>
      <c r="J8" s="11"/>
      <c r="K8" s="11"/>
      <c r="L8" s="11"/>
      <c r="M8" s="9"/>
      <c r="N8" s="10"/>
      <c r="O8" s="11"/>
      <c r="P8" s="11"/>
      <c r="Q8" s="9"/>
      <c r="R8" s="10"/>
      <c r="S8" s="12"/>
      <c r="T8"/>
    </row>
    <row r="9" spans="1:24">
      <c r="A9" s="56">
        <v>1</v>
      </c>
      <c r="B9" s="57"/>
      <c r="C9" s="58"/>
      <c r="D9" s="123" t="s">
        <v>359</v>
      </c>
      <c r="E9" s="59"/>
      <c r="F9" s="60"/>
      <c r="G9" s="62"/>
      <c r="H9" s="62"/>
      <c r="I9" s="62"/>
      <c r="J9" s="147">
        <f t="shared" ref="J9:K9" si="0">ROUND(SUM(J11:J26),2)</f>
        <v>0</v>
      </c>
      <c r="K9" s="147">
        <f t="shared" si="0"/>
        <v>0</v>
      </c>
      <c r="L9" s="62">
        <f>ROUND(SUM(L11:L26),2)</f>
        <v>0</v>
      </c>
      <c r="M9" s="62"/>
      <c r="N9" s="62"/>
      <c r="O9" s="62"/>
      <c r="P9" s="62"/>
      <c r="Q9" s="147">
        <f t="shared" ref="Q9:R9" si="1">ROUND((SUM(Q11:Q26)),2)</f>
        <v>0</v>
      </c>
      <c r="R9" s="147">
        <f t="shared" si="1"/>
        <v>0</v>
      </c>
      <c r="S9" s="62">
        <f>ROUND((SUM(S11:S26)),2)</f>
        <v>0</v>
      </c>
      <c r="T9"/>
    </row>
    <row r="10" spans="1:24" s="149" customFormat="1">
      <c r="A10" s="114" t="s">
        <v>10</v>
      </c>
      <c r="B10" s="115"/>
      <c r="C10" s="115"/>
      <c r="D10" s="122" t="s">
        <v>360</v>
      </c>
      <c r="E10" s="122"/>
      <c r="F10" s="122"/>
      <c r="G10" s="147"/>
      <c r="H10" s="147"/>
      <c r="I10" s="147"/>
      <c r="J10" s="147"/>
      <c r="K10" s="147"/>
      <c r="L10" s="147"/>
      <c r="M10" s="147"/>
      <c r="N10" s="147"/>
      <c r="O10" s="147"/>
      <c r="P10" s="147"/>
      <c r="Q10" s="147"/>
      <c r="R10" s="147"/>
      <c r="S10" s="147"/>
    </row>
    <row r="11" spans="1:24" ht="24">
      <c r="A11" s="61" t="s">
        <v>361</v>
      </c>
      <c r="B11" s="86" t="s">
        <v>271</v>
      </c>
      <c r="C11" s="145">
        <v>2526</v>
      </c>
      <c r="D11" s="47" t="s">
        <v>276</v>
      </c>
      <c r="E11" s="13" t="s">
        <v>43</v>
      </c>
      <c r="F11" s="148">
        <v>14</v>
      </c>
      <c r="G11" s="14"/>
      <c r="H11" s="14"/>
      <c r="I11" s="14">
        <f>ROUND((H11+G11),2)</f>
        <v>0</v>
      </c>
      <c r="J11" s="14">
        <f>ROUND((G11*F11),2)</f>
        <v>0</v>
      </c>
      <c r="K11" s="14">
        <f>ROUND((H11*F11),2)</f>
        <v>0</v>
      </c>
      <c r="L11" s="14">
        <f>ROUND((K11+J11),2)</f>
        <v>0</v>
      </c>
      <c r="M11" s="14">
        <f>ROUND((IF(P11="BDI 1",((1+($S$3/100))*G11),((1+($S$4/100))*G11))),2)</f>
        <v>0</v>
      </c>
      <c r="N11" s="14">
        <f>ROUND((IF(P11="BDI 1",((1+($S$3/100))*H11),((1+($S$4/100))*H11))),2)</f>
        <v>0</v>
      </c>
      <c r="O11" s="14">
        <f>ROUND((M11+N11),2)</f>
        <v>0</v>
      </c>
      <c r="P11" s="55" t="s">
        <v>118</v>
      </c>
      <c r="Q11" s="14">
        <f t="shared" ref="Q11" si="2">ROUND(M11*F11,2)</f>
        <v>0</v>
      </c>
      <c r="R11" s="14">
        <f t="shared" ref="R11" si="3">ROUND(N11*F11,2)</f>
        <v>0</v>
      </c>
      <c r="S11" s="15">
        <f>ROUND(Q11+R11,2)</f>
        <v>0</v>
      </c>
      <c r="T11"/>
    </row>
    <row r="12" spans="1:24" ht="36">
      <c r="A12" s="137" t="s">
        <v>362</v>
      </c>
      <c r="B12" s="144" t="s">
        <v>271</v>
      </c>
      <c r="C12" s="145">
        <v>2527</v>
      </c>
      <c r="D12" s="47" t="s">
        <v>290</v>
      </c>
      <c r="E12" s="13" t="s">
        <v>42</v>
      </c>
      <c r="F12" s="148">
        <v>15</v>
      </c>
      <c r="G12" s="14"/>
      <c r="H12" s="14"/>
      <c r="I12" s="14">
        <f>ROUND((H12+G12),2)</f>
        <v>0</v>
      </c>
      <c r="J12" s="14">
        <f>ROUND((G12*F12),2)</f>
        <v>0</v>
      </c>
      <c r="K12" s="14">
        <f>ROUND((H12*F12),2)</f>
        <v>0</v>
      </c>
      <c r="L12" s="14">
        <f>ROUND((K12+J12),2)</f>
        <v>0</v>
      </c>
      <c r="M12" s="14">
        <f>ROUND((IF(P12="BDI 1",((1+($S$3/100))*G12),((1+($S$4/100))*G12))),2)</f>
        <v>0</v>
      </c>
      <c r="N12" s="14">
        <f>ROUND((IF(P12="BDI 1",((1+($S$3/100))*H12),((1+($S$4/100))*H12))),2)</f>
        <v>0</v>
      </c>
      <c r="O12" s="14">
        <f>ROUND((M12+N12),2)</f>
        <v>0</v>
      </c>
      <c r="P12" s="55" t="s">
        <v>118</v>
      </c>
      <c r="Q12" s="14">
        <f t="shared" ref="Q12" si="4">ROUND(M12*F12,2)</f>
        <v>0</v>
      </c>
      <c r="R12" s="14">
        <f t="shared" ref="R12" si="5">ROUND(N12*F12,2)</f>
        <v>0</v>
      </c>
      <c r="S12" s="15">
        <f>ROUND(Q12+R12,2)</f>
        <v>0</v>
      </c>
      <c r="T12"/>
    </row>
    <row r="13" spans="1:24" s="149" customFormat="1" ht="24">
      <c r="A13" s="137" t="s">
        <v>363</v>
      </c>
      <c r="B13" s="144" t="s">
        <v>271</v>
      </c>
      <c r="C13" s="145">
        <v>2528</v>
      </c>
      <c r="D13" s="47" t="s">
        <v>291</v>
      </c>
      <c r="E13" s="135" t="s">
        <v>43</v>
      </c>
      <c r="F13" s="148">
        <v>14</v>
      </c>
      <c r="G13" s="136"/>
      <c r="H13" s="136"/>
      <c r="I13" s="136">
        <f t="shared" ref="I13:I20" si="6">ROUND((H13+G13),2)</f>
        <v>0</v>
      </c>
      <c r="J13" s="136">
        <f t="shared" ref="J13:J20" si="7">ROUND((G13*F13),2)</f>
        <v>0</v>
      </c>
      <c r="K13" s="136">
        <f t="shared" ref="K13:K20" si="8">ROUND((H13*F13),2)</f>
        <v>0</v>
      </c>
      <c r="L13" s="136">
        <f t="shared" ref="L13:L20" si="9">ROUND((K13+J13),2)</f>
        <v>0</v>
      </c>
      <c r="M13" s="136">
        <f t="shared" ref="M13:M20" si="10">ROUND((IF(P13="BDI 1",((1+($S$3/100))*G13),((1+($S$4/100))*G13))),2)</f>
        <v>0</v>
      </c>
      <c r="N13" s="136">
        <f t="shared" ref="N13:N20" si="11">ROUND((IF(P13="BDI 1",((1+($S$3/100))*H13),((1+($S$4/100))*H13))),2)</f>
        <v>0</v>
      </c>
      <c r="O13" s="136">
        <f t="shared" ref="O13:O20" si="12">ROUND((M13+N13),2)</f>
        <v>0</v>
      </c>
      <c r="P13" s="138" t="s">
        <v>118</v>
      </c>
      <c r="Q13" s="136">
        <f t="shared" ref="Q13:Q20" si="13">ROUND(M13*F13,2)</f>
        <v>0</v>
      </c>
      <c r="R13" s="136">
        <f t="shared" ref="R13:R20" si="14">ROUND(N13*F13,2)</f>
        <v>0</v>
      </c>
      <c r="S13" s="139">
        <f t="shared" ref="S13:S20" si="15">ROUND(Q13+R13,2)</f>
        <v>0</v>
      </c>
    </row>
    <row r="14" spans="1:24" s="149" customFormat="1">
      <c r="A14" s="137" t="s">
        <v>364</v>
      </c>
      <c r="B14" s="144" t="s">
        <v>271</v>
      </c>
      <c r="C14" s="145">
        <v>2529</v>
      </c>
      <c r="D14" s="47" t="s">
        <v>292</v>
      </c>
      <c r="E14" s="135" t="s">
        <v>42</v>
      </c>
      <c r="F14" s="148">
        <v>13</v>
      </c>
      <c r="G14" s="136"/>
      <c r="H14" s="136"/>
      <c r="I14" s="136">
        <f t="shared" si="6"/>
        <v>0</v>
      </c>
      <c r="J14" s="136">
        <f t="shared" si="7"/>
        <v>0</v>
      </c>
      <c r="K14" s="136">
        <f t="shared" si="8"/>
        <v>0</v>
      </c>
      <c r="L14" s="136">
        <f t="shared" si="9"/>
        <v>0</v>
      </c>
      <c r="M14" s="136">
        <f t="shared" si="10"/>
        <v>0</v>
      </c>
      <c r="N14" s="136">
        <f t="shared" si="11"/>
        <v>0</v>
      </c>
      <c r="O14" s="136">
        <f t="shared" si="12"/>
        <v>0</v>
      </c>
      <c r="P14" s="138" t="s">
        <v>118</v>
      </c>
      <c r="Q14" s="136">
        <f t="shared" si="13"/>
        <v>0</v>
      </c>
      <c r="R14" s="136">
        <f t="shared" si="14"/>
        <v>0</v>
      </c>
      <c r="S14" s="139">
        <f t="shared" si="15"/>
        <v>0</v>
      </c>
    </row>
    <row r="15" spans="1:24" s="149" customFormat="1" ht="48">
      <c r="A15" s="137" t="s">
        <v>365</v>
      </c>
      <c r="B15" s="144" t="s">
        <v>110</v>
      </c>
      <c r="C15" s="145">
        <v>95648</v>
      </c>
      <c r="D15" s="47" t="s">
        <v>225</v>
      </c>
      <c r="E15" s="135" t="s">
        <v>41</v>
      </c>
      <c r="F15" s="148">
        <v>1</v>
      </c>
      <c r="G15" s="136"/>
      <c r="H15" s="136"/>
      <c r="I15" s="136">
        <f t="shared" si="6"/>
        <v>0</v>
      </c>
      <c r="J15" s="136">
        <f t="shared" si="7"/>
        <v>0</v>
      </c>
      <c r="K15" s="136">
        <f t="shared" si="8"/>
        <v>0</v>
      </c>
      <c r="L15" s="136">
        <f t="shared" si="9"/>
        <v>0</v>
      </c>
      <c r="M15" s="136">
        <f t="shared" si="10"/>
        <v>0</v>
      </c>
      <c r="N15" s="136">
        <f t="shared" si="11"/>
        <v>0</v>
      </c>
      <c r="O15" s="136">
        <f t="shared" si="12"/>
        <v>0</v>
      </c>
      <c r="P15" s="138" t="s">
        <v>118</v>
      </c>
      <c r="Q15" s="136">
        <f t="shared" si="13"/>
        <v>0</v>
      </c>
      <c r="R15" s="136">
        <f t="shared" si="14"/>
        <v>0</v>
      </c>
      <c r="S15" s="139">
        <f t="shared" si="15"/>
        <v>0</v>
      </c>
    </row>
    <row r="16" spans="1:24" s="149" customFormat="1" ht="24">
      <c r="A16" s="137" t="s">
        <v>366</v>
      </c>
      <c r="B16" s="144" t="s">
        <v>110</v>
      </c>
      <c r="C16" s="145">
        <v>95673</v>
      </c>
      <c r="D16" s="47" t="s">
        <v>226</v>
      </c>
      <c r="E16" s="135" t="s">
        <v>41</v>
      </c>
      <c r="F16" s="148">
        <v>1</v>
      </c>
      <c r="G16" s="136"/>
      <c r="H16" s="136"/>
      <c r="I16" s="136">
        <f t="shared" si="6"/>
        <v>0</v>
      </c>
      <c r="J16" s="136">
        <f t="shared" si="7"/>
        <v>0</v>
      </c>
      <c r="K16" s="136">
        <f t="shared" si="8"/>
        <v>0</v>
      </c>
      <c r="L16" s="136">
        <f t="shared" si="9"/>
        <v>0</v>
      </c>
      <c r="M16" s="136">
        <f t="shared" si="10"/>
        <v>0</v>
      </c>
      <c r="N16" s="136">
        <f t="shared" si="11"/>
        <v>0</v>
      </c>
      <c r="O16" s="136">
        <f t="shared" si="12"/>
        <v>0</v>
      </c>
      <c r="P16" s="138" t="s">
        <v>118</v>
      </c>
      <c r="Q16" s="136">
        <f t="shared" si="13"/>
        <v>0</v>
      </c>
      <c r="R16" s="136">
        <f t="shared" si="14"/>
        <v>0</v>
      </c>
      <c r="S16" s="139">
        <f t="shared" si="15"/>
        <v>0</v>
      </c>
    </row>
    <row r="17" spans="1:20" s="149" customFormat="1" ht="36">
      <c r="A17" s="137" t="s">
        <v>367</v>
      </c>
      <c r="B17" s="144" t="s">
        <v>110</v>
      </c>
      <c r="C17" s="145">
        <v>101509</v>
      </c>
      <c r="D17" s="47" t="s">
        <v>822</v>
      </c>
      <c r="E17" s="135" t="s">
        <v>41</v>
      </c>
      <c r="F17" s="148">
        <v>1</v>
      </c>
      <c r="G17" s="136"/>
      <c r="H17" s="136"/>
      <c r="I17" s="136">
        <f t="shared" si="6"/>
        <v>0</v>
      </c>
      <c r="J17" s="136">
        <f t="shared" si="7"/>
        <v>0</v>
      </c>
      <c r="K17" s="136">
        <f t="shared" si="8"/>
        <v>0</v>
      </c>
      <c r="L17" s="136">
        <f t="shared" si="9"/>
        <v>0</v>
      </c>
      <c r="M17" s="136">
        <f t="shared" si="10"/>
        <v>0</v>
      </c>
      <c r="N17" s="136">
        <f t="shared" si="11"/>
        <v>0</v>
      </c>
      <c r="O17" s="136">
        <f t="shared" si="12"/>
        <v>0</v>
      </c>
      <c r="P17" s="138" t="s">
        <v>118</v>
      </c>
      <c r="Q17" s="136">
        <f t="shared" si="13"/>
        <v>0</v>
      </c>
      <c r="R17" s="136">
        <f t="shared" si="14"/>
        <v>0</v>
      </c>
      <c r="S17" s="139">
        <f t="shared" si="15"/>
        <v>0</v>
      </c>
    </row>
    <row r="18" spans="1:20" s="149" customFormat="1" ht="36">
      <c r="A18" s="137" t="s">
        <v>368</v>
      </c>
      <c r="B18" s="144" t="s">
        <v>110</v>
      </c>
      <c r="C18" s="145">
        <v>103689</v>
      </c>
      <c r="D18" s="47" t="s">
        <v>256</v>
      </c>
      <c r="E18" s="135" t="s">
        <v>42</v>
      </c>
      <c r="F18" s="148">
        <v>6</v>
      </c>
      <c r="G18" s="136"/>
      <c r="H18" s="136"/>
      <c r="I18" s="136">
        <f t="shared" si="6"/>
        <v>0</v>
      </c>
      <c r="J18" s="136">
        <f t="shared" si="7"/>
        <v>0</v>
      </c>
      <c r="K18" s="136">
        <f t="shared" si="8"/>
        <v>0</v>
      </c>
      <c r="L18" s="136">
        <f t="shared" si="9"/>
        <v>0</v>
      </c>
      <c r="M18" s="136">
        <f t="shared" si="10"/>
        <v>0</v>
      </c>
      <c r="N18" s="136">
        <f t="shared" si="11"/>
        <v>0</v>
      </c>
      <c r="O18" s="136">
        <f t="shared" si="12"/>
        <v>0</v>
      </c>
      <c r="P18" s="138" t="s">
        <v>118</v>
      </c>
      <c r="Q18" s="136">
        <f t="shared" si="13"/>
        <v>0</v>
      </c>
      <c r="R18" s="136">
        <f t="shared" si="14"/>
        <v>0</v>
      </c>
      <c r="S18" s="139">
        <f t="shared" si="15"/>
        <v>0</v>
      </c>
    </row>
    <row r="19" spans="1:20" s="149" customFormat="1" ht="36">
      <c r="A19" s="137" t="s">
        <v>369</v>
      </c>
      <c r="B19" s="144" t="s">
        <v>271</v>
      </c>
      <c r="C19" s="145">
        <v>2530</v>
      </c>
      <c r="D19" s="47" t="s">
        <v>293</v>
      </c>
      <c r="E19" s="135" t="s">
        <v>44</v>
      </c>
      <c r="F19" s="148">
        <v>140</v>
      </c>
      <c r="G19" s="136"/>
      <c r="H19" s="136"/>
      <c r="I19" s="136">
        <f t="shared" si="6"/>
        <v>0</v>
      </c>
      <c r="J19" s="136">
        <f t="shared" si="7"/>
        <v>0</v>
      </c>
      <c r="K19" s="136">
        <f t="shared" si="8"/>
        <v>0</v>
      </c>
      <c r="L19" s="136">
        <f t="shared" si="9"/>
        <v>0</v>
      </c>
      <c r="M19" s="136">
        <f t="shared" si="10"/>
        <v>0</v>
      </c>
      <c r="N19" s="136">
        <f t="shared" si="11"/>
        <v>0</v>
      </c>
      <c r="O19" s="136">
        <f t="shared" si="12"/>
        <v>0</v>
      </c>
      <c r="P19" s="138" t="s">
        <v>118</v>
      </c>
      <c r="Q19" s="136">
        <f t="shared" si="13"/>
        <v>0</v>
      </c>
      <c r="R19" s="136">
        <f t="shared" si="14"/>
        <v>0</v>
      </c>
      <c r="S19" s="139">
        <f t="shared" si="15"/>
        <v>0</v>
      </c>
    </row>
    <row r="20" spans="1:20" s="149" customFormat="1">
      <c r="A20" s="137" t="s">
        <v>370</v>
      </c>
      <c r="B20" s="144" t="s">
        <v>110</v>
      </c>
      <c r="C20" s="145">
        <v>98459</v>
      </c>
      <c r="D20" s="47" t="s">
        <v>241</v>
      </c>
      <c r="E20" s="135" t="s">
        <v>42</v>
      </c>
      <c r="F20" s="148">
        <v>325.60000000000002</v>
      </c>
      <c r="G20" s="136"/>
      <c r="H20" s="136"/>
      <c r="I20" s="136">
        <f t="shared" si="6"/>
        <v>0</v>
      </c>
      <c r="J20" s="136">
        <f t="shared" si="7"/>
        <v>0</v>
      </c>
      <c r="K20" s="136">
        <f t="shared" si="8"/>
        <v>0</v>
      </c>
      <c r="L20" s="136">
        <f t="shared" si="9"/>
        <v>0</v>
      </c>
      <c r="M20" s="136">
        <f t="shared" si="10"/>
        <v>0</v>
      </c>
      <c r="N20" s="136">
        <f t="shared" si="11"/>
        <v>0</v>
      </c>
      <c r="O20" s="136">
        <f t="shared" si="12"/>
        <v>0</v>
      </c>
      <c r="P20" s="138" t="s">
        <v>118</v>
      </c>
      <c r="Q20" s="136">
        <f t="shared" si="13"/>
        <v>0</v>
      </c>
      <c r="R20" s="136">
        <f t="shared" si="14"/>
        <v>0</v>
      </c>
      <c r="S20" s="139">
        <f t="shared" si="15"/>
        <v>0</v>
      </c>
    </row>
    <row r="21" spans="1:20" s="149" customFormat="1">
      <c r="A21" s="114" t="s">
        <v>29</v>
      </c>
      <c r="B21" s="115"/>
      <c r="C21" s="115"/>
      <c r="D21" s="122" t="s">
        <v>374</v>
      </c>
      <c r="E21" s="122"/>
      <c r="F21" s="122"/>
      <c r="G21" s="147"/>
      <c r="H21" s="147"/>
      <c r="I21" s="147"/>
      <c r="J21" s="147"/>
      <c r="K21" s="147"/>
      <c r="L21" s="147"/>
      <c r="M21" s="147"/>
      <c r="N21" s="147"/>
      <c r="O21" s="147"/>
      <c r="P21" s="147"/>
      <c r="Q21" s="147"/>
      <c r="R21" s="147"/>
      <c r="S21" s="147"/>
    </row>
    <row r="22" spans="1:20" s="149" customFormat="1" ht="24" customHeight="1">
      <c r="A22" s="137" t="s">
        <v>371</v>
      </c>
      <c r="B22" s="144" t="s">
        <v>110</v>
      </c>
      <c r="C22" s="145">
        <v>93565</v>
      </c>
      <c r="D22" s="47" t="s">
        <v>80</v>
      </c>
      <c r="E22" s="135" t="s">
        <v>43</v>
      </c>
      <c r="F22" s="148">
        <v>1.75</v>
      </c>
      <c r="G22" s="136"/>
      <c r="H22" s="136"/>
      <c r="I22" s="136">
        <f>ROUND((H22+G22),2)</f>
        <v>0</v>
      </c>
      <c r="J22" s="136">
        <f>ROUND((G22*F22),2)</f>
        <v>0</v>
      </c>
      <c r="K22" s="136">
        <f>ROUND((H22*F22),2)</f>
        <v>0</v>
      </c>
      <c r="L22" s="136">
        <f>ROUND((K22+J22),2)</f>
        <v>0</v>
      </c>
      <c r="M22" s="136">
        <f>ROUND((IF(P22="BDI 1",((1+($S$3/100))*G22),((1+($S$4/100))*G22))),2)</f>
        <v>0</v>
      </c>
      <c r="N22" s="136">
        <f>ROUND((IF(P22="BDI 1",((1+($S$3/100))*H22),((1+($S$4/100))*H22))),2)</f>
        <v>0</v>
      </c>
      <c r="O22" s="136">
        <f>ROUND((M22+N22),2)</f>
        <v>0</v>
      </c>
      <c r="P22" s="138" t="s">
        <v>118</v>
      </c>
      <c r="Q22" s="136">
        <f t="shared" ref="Q22" si="16">ROUND(M22*F22,2)</f>
        <v>0</v>
      </c>
      <c r="R22" s="136">
        <f t="shared" ref="R22" si="17">ROUND(N22*F22,2)</f>
        <v>0</v>
      </c>
      <c r="S22" s="139">
        <f>ROUND(Q22+R22,2)</f>
        <v>0</v>
      </c>
    </row>
    <row r="23" spans="1:20" s="149" customFormat="1">
      <c r="A23" s="114" t="s">
        <v>30</v>
      </c>
      <c r="B23" s="115"/>
      <c r="C23" s="115"/>
      <c r="D23" s="122" t="s">
        <v>375</v>
      </c>
      <c r="E23" s="122"/>
      <c r="F23" s="122"/>
      <c r="G23" s="147"/>
      <c r="H23" s="147"/>
      <c r="I23" s="147"/>
      <c r="J23" s="147"/>
      <c r="K23" s="147"/>
      <c r="L23" s="147"/>
      <c r="M23" s="147"/>
      <c r="N23" s="147"/>
      <c r="O23" s="147"/>
      <c r="P23" s="147"/>
      <c r="Q23" s="147"/>
      <c r="R23" s="147"/>
      <c r="S23" s="147"/>
    </row>
    <row r="24" spans="1:20" s="149" customFormat="1">
      <c r="A24" s="137" t="s">
        <v>372</v>
      </c>
      <c r="B24" s="144" t="s">
        <v>271</v>
      </c>
      <c r="C24" s="145">
        <v>2531</v>
      </c>
      <c r="D24" s="47" t="s">
        <v>294</v>
      </c>
      <c r="E24" s="135" t="s">
        <v>41</v>
      </c>
      <c r="F24" s="148">
        <v>1</v>
      </c>
      <c r="G24" s="136"/>
      <c r="H24" s="136"/>
      <c r="I24" s="136">
        <f>ROUND((H24+G24),2)</f>
        <v>0</v>
      </c>
      <c r="J24" s="136">
        <f>ROUND((G24*F24),2)</f>
        <v>0</v>
      </c>
      <c r="K24" s="136">
        <f>ROUND((H24*F24),2)</f>
        <v>0</v>
      </c>
      <c r="L24" s="136">
        <f>ROUND((K24+J24),2)</f>
        <v>0</v>
      </c>
      <c r="M24" s="136">
        <f>ROUND((IF(P24="BDI 1",((1+($S$3/100))*G24),((1+($S$4/100))*G24))),2)</f>
        <v>0</v>
      </c>
      <c r="N24" s="136">
        <f>ROUND((IF(P24="BDI 1",((1+($S$3/100))*H24),((1+($S$4/100))*H24))),2)</f>
        <v>0</v>
      </c>
      <c r="O24" s="136">
        <f>ROUND((M24+N24),2)</f>
        <v>0</v>
      </c>
      <c r="P24" s="138" t="s">
        <v>118</v>
      </c>
      <c r="Q24" s="136">
        <f t="shared" ref="Q24" si="18">ROUND(M24*F24,2)</f>
        <v>0</v>
      </c>
      <c r="R24" s="136">
        <f t="shared" ref="R24" si="19">ROUND(N24*F24,2)</f>
        <v>0</v>
      </c>
      <c r="S24" s="139">
        <f>ROUND(Q24+R24,2)</f>
        <v>0</v>
      </c>
    </row>
    <row r="25" spans="1:20" s="149" customFormat="1">
      <c r="A25" s="114" t="s">
        <v>31</v>
      </c>
      <c r="B25" s="115"/>
      <c r="C25" s="115"/>
      <c r="D25" s="122" t="s">
        <v>376</v>
      </c>
      <c r="E25" s="122"/>
      <c r="F25" s="122"/>
      <c r="G25" s="147"/>
      <c r="H25" s="147"/>
      <c r="I25" s="147"/>
      <c r="J25" s="147"/>
      <c r="K25" s="147"/>
      <c r="L25" s="147"/>
      <c r="M25" s="147"/>
      <c r="N25" s="147"/>
      <c r="O25" s="147"/>
      <c r="P25" s="147"/>
      <c r="Q25" s="147"/>
      <c r="R25" s="147"/>
      <c r="S25" s="147"/>
    </row>
    <row r="26" spans="1:20" s="149" customFormat="1" ht="60">
      <c r="A26" s="137" t="s">
        <v>373</v>
      </c>
      <c r="B26" s="144" t="s">
        <v>271</v>
      </c>
      <c r="C26" s="145">
        <v>1926</v>
      </c>
      <c r="D26" s="47" t="s">
        <v>295</v>
      </c>
      <c r="E26" s="135" t="s">
        <v>296</v>
      </c>
      <c r="F26" s="148">
        <v>273.39999999999998</v>
      </c>
      <c r="G26" s="136"/>
      <c r="H26" s="136"/>
      <c r="I26" s="136">
        <f>ROUND((H26+G26),2)</f>
        <v>0</v>
      </c>
      <c r="J26" s="136">
        <f>ROUND((G26*F26),2)</f>
        <v>0</v>
      </c>
      <c r="K26" s="136">
        <f>ROUND((H26*F26),2)</f>
        <v>0</v>
      </c>
      <c r="L26" s="136">
        <f>ROUND((K26+J26),2)</f>
        <v>0</v>
      </c>
      <c r="M26" s="136">
        <f>ROUND((IF(P26="BDI 1",((1+($S$3/100))*G26),((1+($S$4/100))*G26))),2)</f>
        <v>0</v>
      </c>
      <c r="N26" s="136">
        <f>ROUND((IF(P26="BDI 1",((1+($S$3/100))*H26),((1+($S$4/100))*H26))),2)</f>
        <v>0</v>
      </c>
      <c r="O26" s="136">
        <f>ROUND((M26+N26),2)</f>
        <v>0</v>
      </c>
      <c r="P26" s="138" t="s">
        <v>118</v>
      </c>
      <c r="Q26" s="136">
        <f t="shared" ref="Q26" si="20">ROUND(M26*F26,2)</f>
        <v>0</v>
      </c>
      <c r="R26" s="136">
        <f t="shared" ref="R26" si="21">ROUND(N26*F26,2)</f>
        <v>0</v>
      </c>
      <c r="S26" s="139">
        <f>ROUND(Q26+R26,2)</f>
        <v>0</v>
      </c>
    </row>
    <row r="27" spans="1:20">
      <c r="A27" s="27"/>
      <c r="B27" s="27"/>
      <c r="C27" s="16"/>
      <c r="D27" s="118"/>
      <c r="E27" s="17"/>
      <c r="F27" s="18"/>
      <c r="G27" s="18"/>
      <c r="H27" s="18"/>
      <c r="I27" s="19"/>
      <c r="J27" s="19"/>
      <c r="K27" s="19"/>
      <c r="L27" s="19"/>
      <c r="M27" s="20"/>
      <c r="N27" s="20"/>
      <c r="O27" s="20"/>
      <c r="P27" s="20"/>
      <c r="Q27" s="20"/>
      <c r="R27" s="20"/>
      <c r="S27" s="21"/>
      <c r="T27"/>
    </row>
    <row r="28" spans="1:20">
      <c r="A28" s="56">
        <v>2</v>
      </c>
      <c r="B28" s="57"/>
      <c r="C28" s="58"/>
      <c r="D28" s="143" t="s">
        <v>377</v>
      </c>
      <c r="E28" s="59"/>
      <c r="F28" s="60"/>
      <c r="G28" s="62"/>
      <c r="H28" s="62"/>
      <c r="I28" s="62"/>
      <c r="J28" s="147">
        <f t="shared" ref="J28:K28" si="22">ROUND(SUM(J29:J43),2)</f>
        <v>0</v>
      </c>
      <c r="K28" s="147">
        <f t="shared" si="22"/>
        <v>0</v>
      </c>
      <c r="L28" s="62">
        <f>ROUND(SUM(L29:L43),2)</f>
        <v>0</v>
      </c>
      <c r="M28" s="62"/>
      <c r="N28" s="62"/>
      <c r="O28" s="62"/>
      <c r="P28" s="62"/>
      <c r="Q28" s="147">
        <f t="shared" ref="Q28:R28" si="23">ROUND((SUM(Q29:Q43)),2)</f>
        <v>0</v>
      </c>
      <c r="R28" s="147">
        <f t="shared" si="23"/>
        <v>0</v>
      </c>
      <c r="S28" s="62">
        <f>ROUND((SUM(S29:S43)),2)</f>
        <v>0</v>
      </c>
      <c r="T28"/>
    </row>
    <row r="29" spans="1:20" ht="36">
      <c r="A29" s="61" t="s">
        <v>11</v>
      </c>
      <c r="B29" s="93" t="s">
        <v>110</v>
      </c>
      <c r="C29" s="145">
        <v>99059</v>
      </c>
      <c r="D29" s="47" t="s">
        <v>246</v>
      </c>
      <c r="E29" s="13" t="s">
        <v>45</v>
      </c>
      <c r="F29" s="148">
        <v>97.5</v>
      </c>
      <c r="G29" s="14"/>
      <c r="H29" s="14"/>
      <c r="I29" s="14">
        <f t="shared" ref="I29" si="24">ROUND((H29+G29),2)</f>
        <v>0</v>
      </c>
      <c r="J29" s="14">
        <f t="shared" ref="J29" si="25">ROUND((G29*F29),2)</f>
        <v>0</v>
      </c>
      <c r="K29" s="14">
        <f t="shared" ref="K29" si="26">ROUND((H29*F29),2)</f>
        <v>0</v>
      </c>
      <c r="L29" s="14">
        <f t="shared" ref="L29" si="27">ROUND((K29+J29),2)</f>
        <v>0</v>
      </c>
      <c r="M29" s="14">
        <f t="shared" ref="M29" si="28">ROUND((IF(P29="BDI 1",((1+($S$3/100))*G29),((1+($S$4/100))*G29))),2)</f>
        <v>0</v>
      </c>
      <c r="N29" s="14">
        <f t="shared" ref="N29" si="29">ROUND((IF(P29="BDI 1",((1+($S$3/100))*H29),((1+($S$4/100))*H29))),2)</f>
        <v>0</v>
      </c>
      <c r="O29" s="14">
        <f t="shared" ref="O29" si="30">ROUND((M29+N29),2)</f>
        <v>0</v>
      </c>
      <c r="P29" s="55" t="s">
        <v>118</v>
      </c>
      <c r="Q29" s="14">
        <f t="shared" ref="Q29" si="31">ROUND(M29*F29,2)</f>
        <v>0</v>
      </c>
      <c r="R29" s="14">
        <f t="shared" ref="R29" si="32">ROUND(N29*F29,2)</f>
        <v>0</v>
      </c>
      <c r="S29" s="15">
        <f t="shared" ref="S29" si="33">ROUND(Q29+R29,2)</f>
        <v>0</v>
      </c>
      <c r="T29"/>
    </row>
    <row r="30" spans="1:20" ht="60">
      <c r="A30" s="61" t="s">
        <v>12</v>
      </c>
      <c r="B30" s="93" t="s">
        <v>110</v>
      </c>
      <c r="C30" s="145">
        <v>90100</v>
      </c>
      <c r="D30" s="47" t="s">
        <v>182</v>
      </c>
      <c r="E30" s="13" t="s">
        <v>44</v>
      </c>
      <c r="F30" s="148">
        <v>208.39</v>
      </c>
      <c r="G30" s="14"/>
      <c r="H30" s="14"/>
      <c r="I30" s="14">
        <f t="shared" ref="I30:I31" si="34">ROUND((H30+G30),2)</f>
        <v>0</v>
      </c>
      <c r="J30" s="14">
        <f t="shared" ref="J30:J31" si="35">ROUND((G30*F30),2)</f>
        <v>0</v>
      </c>
      <c r="K30" s="14">
        <f t="shared" ref="K30:K31" si="36">ROUND((H30*F30),2)</f>
        <v>0</v>
      </c>
      <c r="L30" s="14">
        <f t="shared" ref="L30:L31" si="37">ROUND((K30+J30),2)</f>
        <v>0</v>
      </c>
      <c r="M30" s="14">
        <f t="shared" ref="M30:M31" si="38">ROUND((IF(P30="BDI 1",((1+($S$3/100))*G30),((1+($S$4/100))*G30))),2)</f>
        <v>0</v>
      </c>
      <c r="N30" s="14">
        <f t="shared" ref="N30:N31" si="39">ROUND((IF(P30="BDI 1",((1+($S$3/100))*H30),((1+($S$4/100))*H30))),2)</f>
        <v>0</v>
      </c>
      <c r="O30" s="14">
        <f t="shared" ref="O30:O31" si="40">ROUND((M30+N30),2)</f>
        <v>0</v>
      </c>
      <c r="P30" s="55" t="s">
        <v>118</v>
      </c>
      <c r="Q30" s="14">
        <f t="shared" ref="Q30:Q31" si="41">ROUND(M30*F30,2)</f>
        <v>0</v>
      </c>
      <c r="R30" s="14">
        <f t="shared" ref="R30:R31" si="42">ROUND(N30*F30,2)</f>
        <v>0</v>
      </c>
      <c r="S30" s="15">
        <f t="shared" ref="S30:S31" si="43">ROUND(Q30+R30,2)</f>
        <v>0</v>
      </c>
      <c r="T30"/>
    </row>
    <row r="31" spans="1:20">
      <c r="A31" s="61" t="s">
        <v>13</v>
      </c>
      <c r="B31" s="93" t="s">
        <v>110</v>
      </c>
      <c r="C31" s="145">
        <v>93358</v>
      </c>
      <c r="D31" s="47" t="s">
        <v>214</v>
      </c>
      <c r="E31" s="13" t="s">
        <v>44</v>
      </c>
      <c r="F31" s="148">
        <v>52.1</v>
      </c>
      <c r="G31" s="14"/>
      <c r="H31" s="14"/>
      <c r="I31" s="14">
        <f t="shared" si="34"/>
        <v>0</v>
      </c>
      <c r="J31" s="14">
        <f t="shared" si="35"/>
        <v>0</v>
      </c>
      <c r="K31" s="14">
        <f t="shared" si="36"/>
        <v>0</v>
      </c>
      <c r="L31" s="14">
        <f t="shared" si="37"/>
        <v>0</v>
      </c>
      <c r="M31" s="14">
        <f t="shared" si="38"/>
        <v>0</v>
      </c>
      <c r="N31" s="14">
        <f t="shared" si="39"/>
        <v>0</v>
      </c>
      <c r="O31" s="14">
        <f t="shared" si="40"/>
        <v>0</v>
      </c>
      <c r="P31" s="55" t="s">
        <v>118</v>
      </c>
      <c r="Q31" s="14">
        <f t="shared" si="41"/>
        <v>0</v>
      </c>
      <c r="R31" s="14">
        <f t="shared" si="42"/>
        <v>0</v>
      </c>
      <c r="S31" s="15">
        <f t="shared" si="43"/>
        <v>0</v>
      </c>
      <c r="T31"/>
    </row>
    <row r="32" spans="1:20" ht="36">
      <c r="A32" s="61" t="s">
        <v>34</v>
      </c>
      <c r="B32" s="93" t="s">
        <v>110</v>
      </c>
      <c r="C32" s="145">
        <v>100324</v>
      </c>
      <c r="D32" s="47" t="s">
        <v>247</v>
      </c>
      <c r="E32" s="13" t="s">
        <v>44</v>
      </c>
      <c r="F32" s="148">
        <v>60.58</v>
      </c>
      <c r="G32" s="14"/>
      <c r="H32" s="14"/>
      <c r="I32" s="14">
        <f t="shared" ref="I32:I35" si="44">ROUND((H32+G32),2)</f>
        <v>0</v>
      </c>
      <c r="J32" s="14">
        <f t="shared" ref="J32:J35" si="45">ROUND((G32*F32),2)</f>
        <v>0</v>
      </c>
      <c r="K32" s="14">
        <f t="shared" ref="K32:K35" si="46">ROUND((H32*F32),2)</f>
        <v>0</v>
      </c>
      <c r="L32" s="14">
        <f t="shared" ref="L32:L35" si="47">ROUND((K32+J32),2)</f>
        <v>0</v>
      </c>
      <c r="M32" s="14">
        <f t="shared" ref="M32:M35" si="48">ROUND((IF(P32="BDI 1",((1+($S$3/100))*G32),((1+($S$4/100))*G32))),2)</f>
        <v>0</v>
      </c>
      <c r="N32" s="14">
        <f t="shared" ref="N32:N35" si="49">ROUND((IF(P32="BDI 1",((1+($S$3/100))*H32),((1+($S$4/100))*H32))),2)</f>
        <v>0</v>
      </c>
      <c r="O32" s="14">
        <f t="shared" ref="O32:O35" si="50">ROUND((M32+N32),2)</f>
        <v>0</v>
      </c>
      <c r="P32" s="55" t="s">
        <v>118</v>
      </c>
      <c r="Q32" s="14">
        <f t="shared" ref="Q32:Q35" si="51">ROUND(M32*F32,2)</f>
        <v>0</v>
      </c>
      <c r="R32" s="14">
        <f t="shared" ref="R32:R35" si="52">ROUND(N32*F32,2)</f>
        <v>0</v>
      </c>
      <c r="S32" s="15">
        <f t="shared" ref="S32:S35" si="53">ROUND(Q32+R32,2)</f>
        <v>0</v>
      </c>
      <c r="T32"/>
    </row>
    <row r="33" spans="1:20" ht="36">
      <c r="A33" s="61" t="s">
        <v>35</v>
      </c>
      <c r="B33" s="93" t="s">
        <v>110</v>
      </c>
      <c r="C33" s="145">
        <v>96534</v>
      </c>
      <c r="D33" s="47" t="s">
        <v>230</v>
      </c>
      <c r="E33" s="13" t="s">
        <v>42</v>
      </c>
      <c r="F33" s="148">
        <v>403.5</v>
      </c>
      <c r="G33" s="14"/>
      <c r="H33" s="14"/>
      <c r="I33" s="14">
        <f t="shared" si="44"/>
        <v>0</v>
      </c>
      <c r="J33" s="14">
        <f t="shared" si="45"/>
        <v>0</v>
      </c>
      <c r="K33" s="14">
        <f t="shared" si="46"/>
        <v>0</v>
      </c>
      <c r="L33" s="14">
        <f t="shared" si="47"/>
        <v>0</v>
      </c>
      <c r="M33" s="14">
        <f t="shared" si="48"/>
        <v>0</v>
      </c>
      <c r="N33" s="14">
        <f t="shared" si="49"/>
        <v>0</v>
      </c>
      <c r="O33" s="14">
        <f t="shared" si="50"/>
        <v>0</v>
      </c>
      <c r="P33" s="55" t="s">
        <v>118</v>
      </c>
      <c r="Q33" s="14">
        <f t="shared" si="51"/>
        <v>0</v>
      </c>
      <c r="R33" s="14">
        <f t="shared" si="52"/>
        <v>0</v>
      </c>
      <c r="S33" s="15">
        <f t="shared" si="53"/>
        <v>0</v>
      </c>
      <c r="T33"/>
    </row>
    <row r="34" spans="1:20" ht="24">
      <c r="A34" s="61" t="s">
        <v>156</v>
      </c>
      <c r="B34" s="93" t="s">
        <v>110</v>
      </c>
      <c r="C34" s="145">
        <v>96543</v>
      </c>
      <c r="D34" s="47" t="s">
        <v>231</v>
      </c>
      <c r="E34" s="13" t="s">
        <v>40</v>
      </c>
      <c r="F34" s="148">
        <v>415.5</v>
      </c>
      <c r="G34" s="14"/>
      <c r="H34" s="14"/>
      <c r="I34" s="14">
        <f t="shared" si="44"/>
        <v>0</v>
      </c>
      <c r="J34" s="14">
        <f t="shared" si="45"/>
        <v>0</v>
      </c>
      <c r="K34" s="14">
        <f t="shared" si="46"/>
        <v>0</v>
      </c>
      <c r="L34" s="14">
        <f t="shared" si="47"/>
        <v>0</v>
      </c>
      <c r="M34" s="14">
        <f t="shared" si="48"/>
        <v>0</v>
      </c>
      <c r="N34" s="14">
        <f t="shared" si="49"/>
        <v>0</v>
      </c>
      <c r="O34" s="14">
        <f t="shared" si="50"/>
        <v>0</v>
      </c>
      <c r="P34" s="55" t="s">
        <v>118</v>
      </c>
      <c r="Q34" s="14">
        <f t="shared" si="51"/>
        <v>0</v>
      </c>
      <c r="R34" s="14">
        <f t="shared" si="52"/>
        <v>0</v>
      </c>
      <c r="S34" s="15">
        <f t="shared" si="53"/>
        <v>0</v>
      </c>
      <c r="T34"/>
    </row>
    <row r="35" spans="1:20" ht="24">
      <c r="A35" s="61" t="s">
        <v>157</v>
      </c>
      <c r="B35" s="93" t="s">
        <v>110</v>
      </c>
      <c r="C35" s="145">
        <v>96544</v>
      </c>
      <c r="D35" s="47" t="s">
        <v>232</v>
      </c>
      <c r="E35" s="13" t="s">
        <v>40</v>
      </c>
      <c r="F35" s="148">
        <v>4.4000000000000004</v>
      </c>
      <c r="G35" s="14"/>
      <c r="H35" s="14"/>
      <c r="I35" s="14">
        <f t="shared" si="44"/>
        <v>0</v>
      </c>
      <c r="J35" s="14">
        <f t="shared" si="45"/>
        <v>0</v>
      </c>
      <c r="K35" s="14">
        <f t="shared" si="46"/>
        <v>0</v>
      </c>
      <c r="L35" s="14">
        <f t="shared" si="47"/>
        <v>0</v>
      </c>
      <c r="M35" s="14">
        <f t="shared" si="48"/>
        <v>0</v>
      </c>
      <c r="N35" s="14">
        <f t="shared" si="49"/>
        <v>0</v>
      </c>
      <c r="O35" s="14">
        <f t="shared" si="50"/>
        <v>0</v>
      </c>
      <c r="P35" s="55" t="s">
        <v>118</v>
      </c>
      <c r="Q35" s="14">
        <f t="shared" si="51"/>
        <v>0</v>
      </c>
      <c r="R35" s="14">
        <f t="shared" si="52"/>
        <v>0</v>
      </c>
      <c r="S35" s="15">
        <f t="shared" si="53"/>
        <v>0</v>
      </c>
      <c r="T35"/>
    </row>
    <row r="36" spans="1:20" ht="24">
      <c r="A36" s="61" t="s">
        <v>160</v>
      </c>
      <c r="B36" s="93" t="s">
        <v>110</v>
      </c>
      <c r="C36" s="145">
        <v>96545</v>
      </c>
      <c r="D36" s="47" t="s">
        <v>233</v>
      </c>
      <c r="E36" s="13" t="s">
        <v>40</v>
      </c>
      <c r="F36" s="148">
        <v>1092.4000000000001</v>
      </c>
      <c r="G36" s="14"/>
      <c r="H36" s="14"/>
      <c r="I36" s="14">
        <f t="shared" ref="I36" si="54">ROUND((H36+G36),2)</f>
        <v>0</v>
      </c>
      <c r="J36" s="14">
        <f t="shared" ref="J36" si="55">ROUND((G36*F36),2)</f>
        <v>0</v>
      </c>
      <c r="K36" s="14">
        <f t="shared" ref="K36" si="56">ROUND((H36*F36),2)</f>
        <v>0</v>
      </c>
      <c r="L36" s="14">
        <f t="shared" ref="L36" si="57">ROUND((K36+J36),2)</f>
        <v>0</v>
      </c>
      <c r="M36" s="14">
        <f t="shared" ref="M36" si="58">ROUND((IF(P36="BDI 1",((1+($S$3/100))*G36),((1+($S$4/100))*G36))),2)</f>
        <v>0</v>
      </c>
      <c r="N36" s="14">
        <f t="shared" ref="N36" si="59">ROUND((IF(P36="BDI 1",((1+($S$3/100))*H36),((1+($S$4/100))*H36))),2)</f>
        <v>0</v>
      </c>
      <c r="O36" s="14">
        <f t="shared" ref="O36" si="60">ROUND((M36+N36),2)</f>
        <v>0</v>
      </c>
      <c r="P36" s="55" t="s">
        <v>118</v>
      </c>
      <c r="Q36" s="14">
        <f t="shared" ref="Q36" si="61">ROUND(M36*F36,2)</f>
        <v>0</v>
      </c>
      <c r="R36" s="14">
        <f t="shared" ref="R36" si="62">ROUND(N36*F36,2)</f>
        <v>0</v>
      </c>
      <c r="S36" s="15">
        <f t="shared" ref="S36" si="63">ROUND(Q36+R36,2)</f>
        <v>0</v>
      </c>
      <c r="T36"/>
    </row>
    <row r="37" spans="1:20" ht="24">
      <c r="A37" s="61" t="s">
        <v>161</v>
      </c>
      <c r="B37" s="93" t="s">
        <v>110</v>
      </c>
      <c r="C37" s="145">
        <v>96546</v>
      </c>
      <c r="D37" s="47" t="s">
        <v>234</v>
      </c>
      <c r="E37" s="13" t="s">
        <v>40</v>
      </c>
      <c r="F37" s="148">
        <v>787.4</v>
      </c>
      <c r="G37" s="14"/>
      <c r="H37" s="14"/>
      <c r="I37" s="14">
        <f t="shared" ref="I37" si="64">ROUND((H37+G37),2)</f>
        <v>0</v>
      </c>
      <c r="J37" s="14">
        <f t="shared" ref="J37" si="65">ROUND((G37*F37),2)</f>
        <v>0</v>
      </c>
      <c r="K37" s="14">
        <f t="shared" ref="K37" si="66">ROUND((H37*F37),2)</f>
        <v>0</v>
      </c>
      <c r="L37" s="14">
        <f t="shared" ref="L37" si="67">ROUND((K37+J37),2)</f>
        <v>0</v>
      </c>
      <c r="M37" s="14">
        <f t="shared" ref="M37" si="68">ROUND((IF(P37="BDI 1",((1+($S$3/100))*G37),((1+($S$4/100))*G37))),2)</f>
        <v>0</v>
      </c>
      <c r="N37" s="14">
        <f t="shared" ref="N37" si="69">ROUND((IF(P37="BDI 1",((1+($S$3/100))*H37),((1+($S$4/100))*H37))),2)</f>
        <v>0</v>
      </c>
      <c r="O37" s="14">
        <f t="shared" ref="O37" si="70">ROUND((M37+N37),2)</f>
        <v>0</v>
      </c>
      <c r="P37" s="55" t="s">
        <v>118</v>
      </c>
      <c r="Q37" s="14">
        <f t="shared" ref="Q37" si="71">ROUND(M37*F37,2)</f>
        <v>0</v>
      </c>
      <c r="R37" s="14">
        <f t="shared" ref="R37" si="72">ROUND(N37*F37,2)</f>
        <v>0</v>
      </c>
      <c r="S37" s="15">
        <f t="shared" ref="S37" si="73">ROUND(Q37+R37,2)</f>
        <v>0</v>
      </c>
      <c r="T37"/>
    </row>
    <row r="38" spans="1:20" ht="36">
      <c r="A38" s="61" t="s">
        <v>162</v>
      </c>
      <c r="B38" s="93" t="s">
        <v>110</v>
      </c>
      <c r="C38" s="145">
        <v>104920</v>
      </c>
      <c r="D38" s="47" t="s">
        <v>266</v>
      </c>
      <c r="E38" s="13" t="s">
        <v>40</v>
      </c>
      <c r="F38" s="148">
        <v>436.8</v>
      </c>
      <c r="G38" s="14"/>
      <c r="H38" s="14"/>
      <c r="I38" s="14">
        <f t="shared" ref="I38" si="74">ROUND((H38+G38),2)</f>
        <v>0</v>
      </c>
      <c r="J38" s="14">
        <f t="shared" ref="J38" si="75">ROUND((G38*F38),2)</f>
        <v>0</v>
      </c>
      <c r="K38" s="14">
        <f t="shared" ref="K38" si="76">ROUND((H38*F38),2)</f>
        <v>0</v>
      </c>
      <c r="L38" s="14">
        <f t="shared" ref="L38" si="77">ROUND((K38+J38),2)</f>
        <v>0</v>
      </c>
      <c r="M38" s="14">
        <f t="shared" ref="M38" si="78">ROUND((IF(P38="BDI 1",((1+($S$3/100))*G38),((1+($S$4/100))*G38))),2)</f>
        <v>0</v>
      </c>
      <c r="N38" s="14">
        <f t="shared" ref="N38" si="79">ROUND((IF(P38="BDI 1",((1+($S$3/100))*H38),((1+($S$4/100))*H38))),2)</f>
        <v>0</v>
      </c>
      <c r="O38" s="14">
        <f t="shared" ref="O38" si="80">ROUND((M38+N38),2)</f>
        <v>0</v>
      </c>
      <c r="P38" s="55" t="s">
        <v>118</v>
      </c>
      <c r="Q38" s="14">
        <f t="shared" ref="Q38" si="81">ROUND(M38*F38,2)</f>
        <v>0</v>
      </c>
      <c r="R38" s="14">
        <f t="shared" ref="R38" si="82">ROUND(N38*F38,2)</f>
        <v>0</v>
      </c>
      <c r="S38" s="15">
        <f t="shared" ref="S38" si="83">ROUND(Q38+R38,2)</f>
        <v>0</v>
      </c>
      <c r="T38"/>
    </row>
    <row r="39" spans="1:20" ht="36">
      <c r="A39" s="61" t="s">
        <v>163</v>
      </c>
      <c r="B39" s="93" t="s">
        <v>110</v>
      </c>
      <c r="C39" s="145">
        <v>104921</v>
      </c>
      <c r="D39" s="47" t="s">
        <v>267</v>
      </c>
      <c r="E39" s="13" t="s">
        <v>40</v>
      </c>
      <c r="F39" s="148">
        <v>207.1</v>
      </c>
      <c r="G39" s="14"/>
      <c r="H39" s="14"/>
      <c r="I39" s="14">
        <f t="shared" ref="I39" si="84">ROUND((H39+G39),2)</f>
        <v>0</v>
      </c>
      <c r="J39" s="14">
        <f t="shared" ref="J39" si="85">ROUND((G39*F39),2)</f>
        <v>0</v>
      </c>
      <c r="K39" s="14">
        <f t="shared" ref="K39" si="86">ROUND((H39*F39),2)</f>
        <v>0</v>
      </c>
      <c r="L39" s="14">
        <f t="shared" ref="L39" si="87">ROUND((K39+J39),2)</f>
        <v>0</v>
      </c>
      <c r="M39" s="14">
        <f t="shared" ref="M39" si="88">ROUND((IF(P39="BDI 1",((1+($S$3/100))*G39),((1+($S$4/100))*G39))),2)</f>
        <v>0</v>
      </c>
      <c r="N39" s="14">
        <f t="shared" ref="N39" si="89">ROUND((IF(P39="BDI 1",((1+($S$3/100))*H39),((1+($S$4/100))*H39))),2)</f>
        <v>0</v>
      </c>
      <c r="O39" s="14">
        <f t="shared" ref="O39" si="90">ROUND((M39+N39),2)</f>
        <v>0</v>
      </c>
      <c r="P39" s="55" t="s">
        <v>118</v>
      </c>
      <c r="Q39" s="14">
        <f t="shared" ref="Q39" si="91">ROUND(M39*F39,2)</f>
        <v>0</v>
      </c>
      <c r="R39" s="14">
        <f t="shared" ref="R39" si="92">ROUND(N39*F39,2)</f>
        <v>0</v>
      </c>
      <c r="S39" s="15">
        <f t="shared" ref="S39" si="93">ROUND(Q39+R39,2)</f>
        <v>0</v>
      </c>
      <c r="T39"/>
    </row>
    <row r="40" spans="1:20" s="87" customFormat="1" ht="36">
      <c r="A40" s="90" t="s">
        <v>269</v>
      </c>
      <c r="B40" s="144" t="s">
        <v>110</v>
      </c>
      <c r="C40" s="145">
        <v>96557</v>
      </c>
      <c r="D40" s="47" t="s">
        <v>235</v>
      </c>
      <c r="E40" s="88" t="s">
        <v>44</v>
      </c>
      <c r="F40" s="148">
        <v>54.3</v>
      </c>
      <c r="G40" s="89"/>
      <c r="H40" s="89"/>
      <c r="I40" s="89">
        <f t="shared" ref="I40:I41" si="94">ROUND((H40+G40),2)</f>
        <v>0</v>
      </c>
      <c r="J40" s="89">
        <f t="shared" ref="J40:J41" si="95">ROUND((G40*F40),2)</f>
        <v>0</v>
      </c>
      <c r="K40" s="89">
        <f t="shared" ref="K40:K41" si="96">ROUND((H40*F40),2)</f>
        <v>0</v>
      </c>
      <c r="L40" s="89">
        <f t="shared" ref="L40:L41" si="97">ROUND((K40+J40),2)</f>
        <v>0</v>
      </c>
      <c r="M40" s="89">
        <f t="shared" ref="M40:M41" si="98">ROUND((IF(P40="BDI 1",((1+($S$3/100))*G40),((1+($S$4/100))*G40))),2)</f>
        <v>0</v>
      </c>
      <c r="N40" s="89">
        <f t="shared" ref="N40:N41" si="99">ROUND((IF(P40="BDI 1",((1+($S$3/100))*H40),((1+($S$4/100))*H40))),2)</f>
        <v>0</v>
      </c>
      <c r="O40" s="89">
        <f t="shared" ref="O40:O41" si="100">ROUND((M40+N40),2)</f>
        <v>0</v>
      </c>
      <c r="P40" s="138" t="s">
        <v>118</v>
      </c>
      <c r="Q40" s="89">
        <f t="shared" ref="Q40:Q41" si="101">ROUND(M40*F40,2)</f>
        <v>0</v>
      </c>
      <c r="R40" s="89">
        <f t="shared" ref="R40:R41" si="102">ROUND(N40*F40,2)</f>
        <v>0</v>
      </c>
      <c r="S40" s="91">
        <f t="shared" ref="S40:S41" si="103">ROUND(Q40+R40,2)</f>
        <v>0</v>
      </c>
    </row>
    <row r="41" spans="1:20" s="87" customFormat="1" ht="24">
      <c r="A41" s="90" t="s">
        <v>270</v>
      </c>
      <c r="B41" s="93" t="s">
        <v>110</v>
      </c>
      <c r="C41" s="145">
        <v>100574</v>
      </c>
      <c r="D41" s="47" t="s">
        <v>248</v>
      </c>
      <c r="E41" s="88" t="s">
        <v>44</v>
      </c>
      <c r="F41" s="148">
        <v>332.94</v>
      </c>
      <c r="G41" s="89"/>
      <c r="H41" s="89"/>
      <c r="I41" s="89">
        <f t="shared" si="94"/>
        <v>0</v>
      </c>
      <c r="J41" s="89">
        <f t="shared" si="95"/>
        <v>0</v>
      </c>
      <c r="K41" s="89">
        <f t="shared" si="96"/>
        <v>0</v>
      </c>
      <c r="L41" s="89">
        <f t="shared" si="97"/>
        <v>0</v>
      </c>
      <c r="M41" s="89">
        <f t="shared" si="98"/>
        <v>0</v>
      </c>
      <c r="N41" s="89">
        <f t="shared" si="99"/>
        <v>0</v>
      </c>
      <c r="O41" s="89">
        <f t="shared" si="100"/>
        <v>0</v>
      </c>
      <c r="P41" s="138" t="s">
        <v>118</v>
      </c>
      <c r="Q41" s="89">
        <f t="shared" si="101"/>
        <v>0</v>
      </c>
      <c r="R41" s="89">
        <f t="shared" si="102"/>
        <v>0</v>
      </c>
      <c r="S41" s="91">
        <f t="shared" si="103"/>
        <v>0</v>
      </c>
    </row>
    <row r="42" spans="1:20" s="149" customFormat="1" ht="24">
      <c r="A42" s="137" t="s">
        <v>378</v>
      </c>
      <c r="B42" s="144" t="s">
        <v>110</v>
      </c>
      <c r="C42" s="145">
        <v>93382</v>
      </c>
      <c r="D42" s="47" t="s">
        <v>215</v>
      </c>
      <c r="E42" s="135" t="s">
        <v>44</v>
      </c>
      <c r="F42" s="148">
        <v>250.02</v>
      </c>
      <c r="G42" s="136"/>
      <c r="H42" s="136"/>
      <c r="I42" s="136">
        <f t="shared" ref="I42:I43" si="104">ROUND((H42+G42),2)</f>
        <v>0</v>
      </c>
      <c r="J42" s="136">
        <f t="shared" ref="J42:J43" si="105">ROUND((G42*F42),2)</f>
        <v>0</v>
      </c>
      <c r="K42" s="136">
        <f t="shared" ref="K42:K43" si="106">ROUND((H42*F42),2)</f>
        <v>0</v>
      </c>
      <c r="L42" s="136">
        <f t="shared" ref="L42:L43" si="107">ROUND((K42+J42),2)</f>
        <v>0</v>
      </c>
      <c r="M42" s="136">
        <f t="shared" ref="M42:M43" si="108">ROUND((IF(P42="BDI 1",((1+($S$3/100))*G42),((1+($S$4/100))*G42))),2)</f>
        <v>0</v>
      </c>
      <c r="N42" s="136">
        <f t="shared" ref="N42:N43" si="109">ROUND((IF(P42="BDI 1",((1+($S$3/100))*H42),((1+($S$4/100))*H42))),2)</f>
        <v>0</v>
      </c>
      <c r="O42" s="136">
        <f t="shared" ref="O42:O43" si="110">ROUND((M42+N42),2)</f>
        <v>0</v>
      </c>
      <c r="P42" s="138" t="s">
        <v>118</v>
      </c>
      <c r="Q42" s="136">
        <f t="shared" ref="Q42:Q43" si="111">ROUND(M42*F42,2)</f>
        <v>0</v>
      </c>
      <c r="R42" s="136">
        <f t="shared" ref="R42:R43" si="112">ROUND(N42*F42,2)</f>
        <v>0</v>
      </c>
      <c r="S42" s="139">
        <f t="shared" ref="S42:S43" si="113">ROUND(Q42+R42,2)</f>
        <v>0</v>
      </c>
    </row>
    <row r="43" spans="1:20" s="149" customFormat="1" ht="24">
      <c r="A43" s="137" t="s">
        <v>379</v>
      </c>
      <c r="B43" s="144" t="s">
        <v>110</v>
      </c>
      <c r="C43" s="145">
        <v>98557</v>
      </c>
      <c r="D43" s="47" t="s">
        <v>244</v>
      </c>
      <c r="E43" s="135" t="s">
        <v>42</v>
      </c>
      <c r="F43" s="148">
        <v>403.5</v>
      </c>
      <c r="G43" s="136"/>
      <c r="H43" s="136"/>
      <c r="I43" s="136">
        <f t="shared" si="104"/>
        <v>0</v>
      </c>
      <c r="J43" s="136">
        <f t="shared" si="105"/>
        <v>0</v>
      </c>
      <c r="K43" s="136">
        <f t="shared" si="106"/>
        <v>0</v>
      </c>
      <c r="L43" s="136">
        <f t="shared" si="107"/>
        <v>0</v>
      </c>
      <c r="M43" s="136">
        <f t="shared" si="108"/>
        <v>0</v>
      </c>
      <c r="N43" s="136">
        <f t="shared" si="109"/>
        <v>0</v>
      </c>
      <c r="O43" s="136">
        <f t="shared" si="110"/>
        <v>0</v>
      </c>
      <c r="P43" s="138" t="s">
        <v>118</v>
      </c>
      <c r="Q43" s="136">
        <f t="shared" si="111"/>
        <v>0</v>
      </c>
      <c r="R43" s="136">
        <f t="shared" si="112"/>
        <v>0</v>
      </c>
      <c r="S43" s="139">
        <f t="shared" si="113"/>
        <v>0</v>
      </c>
    </row>
    <row r="44" spans="1:20">
      <c r="A44" s="27"/>
      <c r="B44" s="27"/>
      <c r="C44" s="16"/>
      <c r="D44" s="118"/>
      <c r="E44" s="17"/>
      <c r="F44" s="18"/>
      <c r="G44" s="18"/>
      <c r="H44" s="18"/>
      <c r="I44" s="19"/>
      <c r="J44" s="19"/>
      <c r="K44" s="19"/>
      <c r="L44" s="19"/>
      <c r="M44" s="20"/>
      <c r="N44" s="20"/>
      <c r="O44" s="20"/>
      <c r="P44" s="20"/>
      <c r="Q44" s="20"/>
      <c r="R44" s="20"/>
      <c r="S44" s="21"/>
      <c r="T44"/>
    </row>
    <row r="45" spans="1:20">
      <c r="A45" s="56">
        <v>3</v>
      </c>
      <c r="B45" s="57"/>
      <c r="C45" s="58"/>
      <c r="D45" s="143" t="s">
        <v>385</v>
      </c>
      <c r="E45" s="59"/>
      <c r="F45" s="60"/>
      <c r="G45" s="62"/>
      <c r="H45" s="62"/>
      <c r="I45" s="62"/>
      <c r="J45" s="147">
        <f t="shared" ref="J45:L45" si="114">ROUND((SUM(J47:J72)),2)</f>
        <v>0</v>
      </c>
      <c r="K45" s="147">
        <f t="shared" si="114"/>
        <v>0</v>
      </c>
      <c r="L45" s="147">
        <f t="shared" si="114"/>
        <v>0</v>
      </c>
      <c r="M45" s="62"/>
      <c r="N45" s="62"/>
      <c r="O45" s="62"/>
      <c r="P45" s="62"/>
      <c r="Q45" s="147">
        <f t="shared" ref="Q45:R45" si="115">ROUND((SUM(Q47:Q72)),2)</f>
        <v>0</v>
      </c>
      <c r="R45" s="147">
        <f t="shared" si="115"/>
        <v>0</v>
      </c>
      <c r="S45" s="62">
        <f>ROUND((SUM(S47:S72)),2)</f>
        <v>0</v>
      </c>
      <c r="T45"/>
    </row>
    <row r="46" spans="1:20" s="149" customFormat="1">
      <c r="A46" s="114" t="s">
        <v>14</v>
      </c>
      <c r="B46" s="115"/>
      <c r="C46" s="115"/>
      <c r="D46" s="122" t="s">
        <v>386</v>
      </c>
      <c r="E46" s="122"/>
      <c r="F46" s="122"/>
      <c r="G46" s="147"/>
      <c r="H46" s="147"/>
      <c r="I46" s="147"/>
      <c r="J46" s="147"/>
      <c r="K46" s="147"/>
      <c r="L46" s="147"/>
      <c r="M46" s="147"/>
      <c r="N46" s="147"/>
      <c r="O46" s="147"/>
      <c r="P46" s="147"/>
      <c r="Q46" s="147"/>
      <c r="R46" s="147"/>
      <c r="S46" s="147"/>
    </row>
    <row r="47" spans="1:20" ht="48">
      <c r="A47" s="61" t="s">
        <v>380</v>
      </c>
      <c r="B47" s="144" t="s">
        <v>110</v>
      </c>
      <c r="C47" s="145">
        <v>92423</v>
      </c>
      <c r="D47" s="47" t="s">
        <v>82</v>
      </c>
      <c r="E47" s="13" t="s">
        <v>42</v>
      </c>
      <c r="F47" s="148">
        <v>231.1</v>
      </c>
      <c r="G47" s="14"/>
      <c r="H47" s="14"/>
      <c r="I47" s="14">
        <f t="shared" ref="I47:I48" si="116">ROUND((H47+G47),2)</f>
        <v>0</v>
      </c>
      <c r="J47" s="14">
        <f t="shared" ref="J47:J48" si="117">ROUND((G47*F47),2)</f>
        <v>0</v>
      </c>
      <c r="K47" s="14">
        <f t="shared" ref="K47:K48" si="118">ROUND((H47*F47),2)</f>
        <v>0</v>
      </c>
      <c r="L47" s="14">
        <f t="shared" ref="L47:L48" si="119">ROUND((K47+J47),2)</f>
        <v>0</v>
      </c>
      <c r="M47" s="14">
        <f t="shared" ref="M47:M48" si="120">ROUND((IF(P47="BDI 1",((1+($S$3/100))*G47),((1+($S$4/100))*G47))),2)</f>
        <v>0</v>
      </c>
      <c r="N47" s="14">
        <f t="shared" ref="N47:N48" si="121">ROUND((IF(P47="BDI 1",((1+($S$3/100))*H47),((1+($S$4/100))*H47))),2)</f>
        <v>0</v>
      </c>
      <c r="O47" s="14">
        <f t="shared" ref="O47:O48" si="122">ROUND((M47+N47),2)</f>
        <v>0</v>
      </c>
      <c r="P47" s="55" t="s">
        <v>118</v>
      </c>
      <c r="Q47" s="14">
        <f t="shared" ref="Q47:Q48" si="123">ROUND(M47*F47,2)</f>
        <v>0</v>
      </c>
      <c r="R47" s="14">
        <f t="shared" ref="R47:R48" si="124">ROUND(N47*F47,2)</f>
        <v>0</v>
      </c>
      <c r="S47" s="15">
        <f t="shared" ref="S47:S48" si="125">ROUND(Q47+R47,2)</f>
        <v>0</v>
      </c>
      <c r="T47"/>
    </row>
    <row r="48" spans="1:20" ht="36">
      <c r="A48" s="137" t="s">
        <v>381</v>
      </c>
      <c r="B48" s="94" t="s">
        <v>110</v>
      </c>
      <c r="C48" s="145">
        <v>92762</v>
      </c>
      <c r="D48" s="47" t="s">
        <v>87</v>
      </c>
      <c r="E48" s="13" t="s">
        <v>40</v>
      </c>
      <c r="F48" s="148">
        <v>584.9</v>
      </c>
      <c r="G48" s="14"/>
      <c r="H48" s="14"/>
      <c r="I48" s="14">
        <f t="shared" si="116"/>
        <v>0</v>
      </c>
      <c r="J48" s="14">
        <f t="shared" si="117"/>
        <v>0</v>
      </c>
      <c r="K48" s="14">
        <f t="shared" si="118"/>
        <v>0</v>
      </c>
      <c r="L48" s="14">
        <f t="shared" si="119"/>
        <v>0</v>
      </c>
      <c r="M48" s="14">
        <f t="shared" si="120"/>
        <v>0</v>
      </c>
      <c r="N48" s="14">
        <f t="shared" si="121"/>
        <v>0</v>
      </c>
      <c r="O48" s="14">
        <f t="shared" si="122"/>
        <v>0</v>
      </c>
      <c r="P48" s="55" t="s">
        <v>118</v>
      </c>
      <c r="Q48" s="14">
        <f t="shared" si="123"/>
        <v>0</v>
      </c>
      <c r="R48" s="14">
        <f t="shared" si="124"/>
        <v>0</v>
      </c>
      <c r="S48" s="15">
        <f t="shared" si="125"/>
        <v>0</v>
      </c>
      <c r="T48"/>
    </row>
    <row r="49" spans="1:20" ht="36">
      <c r="A49" s="137" t="s">
        <v>382</v>
      </c>
      <c r="B49" s="94" t="s">
        <v>110</v>
      </c>
      <c r="C49" s="145">
        <v>92763</v>
      </c>
      <c r="D49" s="47" t="s">
        <v>88</v>
      </c>
      <c r="E49" s="13" t="s">
        <v>40</v>
      </c>
      <c r="F49" s="148">
        <v>151.30000000000001</v>
      </c>
      <c r="G49" s="14"/>
      <c r="H49" s="14"/>
      <c r="I49" s="14">
        <f t="shared" ref="I49:I51" si="126">ROUND((H49+G49),2)</f>
        <v>0</v>
      </c>
      <c r="J49" s="14">
        <f t="shared" ref="J49:J51" si="127">ROUND((G49*F49),2)</f>
        <v>0</v>
      </c>
      <c r="K49" s="14">
        <f t="shared" ref="K49:K51" si="128">ROUND((H49*F49),2)</f>
        <v>0</v>
      </c>
      <c r="L49" s="14">
        <f t="shared" ref="L49:L51" si="129">ROUND((K49+J49),2)</f>
        <v>0</v>
      </c>
      <c r="M49" s="14">
        <f t="shared" ref="M49:M51" si="130">ROUND((IF(P49="BDI 1",((1+($S$3/100))*G49),((1+($S$4/100))*G49))),2)</f>
        <v>0</v>
      </c>
      <c r="N49" s="14">
        <f t="shared" ref="N49:N51" si="131">ROUND((IF(P49="BDI 1",((1+($S$3/100))*H49),((1+($S$4/100))*H49))),2)</f>
        <v>0</v>
      </c>
      <c r="O49" s="14">
        <f t="shared" ref="O49:O51" si="132">ROUND((M49+N49),2)</f>
        <v>0</v>
      </c>
      <c r="P49" s="55" t="s">
        <v>118</v>
      </c>
      <c r="Q49" s="14">
        <f t="shared" ref="Q49:Q51" si="133">ROUND(M49*F49,2)</f>
        <v>0</v>
      </c>
      <c r="R49" s="14">
        <f t="shared" ref="R49:R51" si="134">ROUND(N49*F49,2)</f>
        <v>0</v>
      </c>
      <c r="S49" s="15">
        <f t="shared" ref="S49:S51" si="135">ROUND(Q49+R49,2)</f>
        <v>0</v>
      </c>
      <c r="T49"/>
    </row>
    <row r="50" spans="1:20" ht="36">
      <c r="A50" s="137" t="s">
        <v>383</v>
      </c>
      <c r="B50" s="94" t="s">
        <v>110</v>
      </c>
      <c r="C50" s="145">
        <v>92759</v>
      </c>
      <c r="D50" s="47" t="s">
        <v>84</v>
      </c>
      <c r="E50" s="13" t="s">
        <v>40</v>
      </c>
      <c r="F50" s="148">
        <v>310.8</v>
      </c>
      <c r="G50" s="14"/>
      <c r="H50" s="14"/>
      <c r="I50" s="14">
        <f t="shared" si="126"/>
        <v>0</v>
      </c>
      <c r="J50" s="14">
        <f t="shared" si="127"/>
        <v>0</v>
      </c>
      <c r="K50" s="14">
        <f t="shared" si="128"/>
        <v>0</v>
      </c>
      <c r="L50" s="14">
        <f t="shared" si="129"/>
        <v>0</v>
      </c>
      <c r="M50" s="14">
        <f t="shared" si="130"/>
        <v>0</v>
      </c>
      <c r="N50" s="14">
        <f t="shared" si="131"/>
        <v>0</v>
      </c>
      <c r="O50" s="14">
        <f t="shared" si="132"/>
        <v>0</v>
      </c>
      <c r="P50" s="55" t="s">
        <v>118</v>
      </c>
      <c r="Q50" s="14">
        <f t="shared" si="133"/>
        <v>0</v>
      </c>
      <c r="R50" s="14">
        <f t="shared" si="134"/>
        <v>0</v>
      </c>
      <c r="S50" s="15">
        <f t="shared" si="135"/>
        <v>0</v>
      </c>
      <c r="T50"/>
    </row>
    <row r="51" spans="1:20" ht="36">
      <c r="A51" s="137" t="s">
        <v>384</v>
      </c>
      <c r="B51" s="144" t="s">
        <v>271</v>
      </c>
      <c r="C51" s="145">
        <v>2284</v>
      </c>
      <c r="D51" s="47" t="s">
        <v>297</v>
      </c>
      <c r="E51" s="13" t="s">
        <v>44</v>
      </c>
      <c r="F51" s="148">
        <v>14.2</v>
      </c>
      <c r="G51" s="14"/>
      <c r="H51" s="14"/>
      <c r="I51" s="14">
        <f t="shared" si="126"/>
        <v>0</v>
      </c>
      <c r="J51" s="14">
        <f t="shared" si="127"/>
        <v>0</v>
      </c>
      <c r="K51" s="14">
        <f t="shared" si="128"/>
        <v>0</v>
      </c>
      <c r="L51" s="14">
        <f t="shared" si="129"/>
        <v>0</v>
      </c>
      <c r="M51" s="14">
        <f t="shared" si="130"/>
        <v>0</v>
      </c>
      <c r="N51" s="14">
        <f t="shared" si="131"/>
        <v>0</v>
      </c>
      <c r="O51" s="14">
        <f t="shared" si="132"/>
        <v>0</v>
      </c>
      <c r="P51" s="55" t="s">
        <v>118</v>
      </c>
      <c r="Q51" s="14">
        <f t="shared" si="133"/>
        <v>0</v>
      </c>
      <c r="R51" s="14">
        <f t="shared" si="134"/>
        <v>0</v>
      </c>
      <c r="S51" s="15">
        <f t="shared" si="135"/>
        <v>0</v>
      </c>
      <c r="T51"/>
    </row>
    <row r="52" spans="1:20" s="149" customFormat="1">
      <c r="A52" s="114" t="s">
        <v>15</v>
      </c>
      <c r="B52" s="115"/>
      <c r="C52" s="115"/>
      <c r="D52" s="122" t="s">
        <v>387</v>
      </c>
      <c r="E52" s="122"/>
      <c r="F52" s="122"/>
      <c r="G52" s="147"/>
      <c r="H52" s="147"/>
      <c r="I52" s="147"/>
      <c r="J52" s="147"/>
      <c r="K52" s="147"/>
      <c r="L52" s="147"/>
      <c r="M52" s="147"/>
      <c r="N52" s="147"/>
      <c r="O52" s="147"/>
      <c r="P52" s="147"/>
      <c r="Q52" s="147"/>
      <c r="R52" s="147"/>
      <c r="S52" s="147"/>
    </row>
    <row r="53" spans="1:20" s="149" customFormat="1" ht="36">
      <c r="A53" s="137" t="s">
        <v>388</v>
      </c>
      <c r="B53" s="144" t="s">
        <v>110</v>
      </c>
      <c r="C53" s="145">
        <v>92460</v>
      </c>
      <c r="D53" s="47" t="s">
        <v>83</v>
      </c>
      <c r="E53" s="135" t="s">
        <v>42</v>
      </c>
      <c r="F53" s="148">
        <v>205.1</v>
      </c>
      <c r="G53" s="136"/>
      <c r="H53" s="136"/>
      <c r="I53" s="136">
        <f t="shared" ref="I53:I57" si="136">ROUND((H53+G53),2)</f>
        <v>0</v>
      </c>
      <c r="J53" s="136">
        <f t="shared" ref="J53:J57" si="137">ROUND((G53*F53),2)</f>
        <v>0</v>
      </c>
      <c r="K53" s="136">
        <f t="shared" ref="K53:K57" si="138">ROUND((H53*F53),2)</f>
        <v>0</v>
      </c>
      <c r="L53" s="136">
        <f t="shared" ref="L53:L57" si="139">ROUND((K53+J53),2)</f>
        <v>0</v>
      </c>
      <c r="M53" s="136">
        <f t="shared" ref="M53:M57" si="140">ROUND((IF(P53="BDI 1",((1+($S$3/100))*G53),((1+($S$4/100))*G53))),2)</f>
        <v>0</v>
      </c>
      <c r="N53" s="136">
        <f t="shared" ref="N53:N57" si="141">ROUND((IF(P53="BDI 1",((1+($S$3/100))*H53),((1+($S$4/100))*H53))),2)</f>
        <v>0</v>
      </c>
      <c r="O53" s="136">
        <f t="shared" ref="O53:O57" si="142">ROUND((M53+N53),2)</f>
        <v>0</v>
      </c>
      <c r="P53" s="138" t="s">
        <v>118</v>
      </c>
      <c r="Q53" s="136">
        <f t="shared" ref="Q53:Q57" si="143">ROUND(M53*F53,2)</f>
        <v>0</v>
      </c>
      <c r="R53" s="136">
        <f t="shared" ref="R53:R57" si="144">ROUND(N53*F53,2)</f>
        <v>0</v>
      </c>
      <c r="S53" s="139">
        <f t="shared" ref="S53:S57" si="145">ROUND(Q53+R53,2)</f>
        <v>0</v>
      </c>
    </row>
    <row r="54" spans="1:20" s="149" customFormat="1" ht="36">
      <c r="A54" s="137" t="s">
        <v>389</v>
      </c>
      <c r="B54" s="144" t="s">
        <v>110</v>
      </c>
      <c r="C54" s="145">
        <v>92760</v>
      </c>
      <c r="D54" s="47" t="s">
        <v>85</v>
      </c>
      <c r="E54" s="135" t="s">
        <v>40</v>
      </c>
      <c r="F54" s="148">
        <v>54.6</v>
      </c>
      <c r="G54" s="136"/>
      <c r="H54" s="136"/>
      <c r="I54" s="136">
        <f t="shared" si="136"/>
        <v>0</v>
      </c>
      <c r="J54" s="136">
        <f t="shared" si="137"/>
        <v>0</v>
      </c>
      <c r="K54" s="136">
        <f t="shared" si="138"/>
        <v>0</v>
      </c>
      <c r="L54" s="136">
        <f t="shared" si="139"/>
        <v>0</v>
      </c>
      <c r="M54" s="136">
        <f t="shared" si="140"/>
        <v>0</v>
      </c>
      <c r="N54" s="136">
        <f t="shared" si="141"/>
        <v>0</v>
      </c>
      <c r="O54" s="136">
        <f t="shared" si="142"/>
        <v>0</v>
      </c>
      <c r="P54" s="138" t="s">
        <v>118</v>
      </c>
      <c r="Q54" s="136">
        <f t="shared" si="143"/>
        <v>0</v>
      </c>
      <c r="R54" s="136">
        <f t="shared" si="144"/>
        <v>0</v>
      </c>
      <c r="S54" s="139">
        <f t="shared" si="145"/>
        <v>0</v>
      </c>
    </row>
    <row r="55" spans="1:20" s="149" customFormat="1" ht="36">
      <c r="A55" s="137" t="s">
        <v>390</v>
      </c>
      <c r="B55" s="144" t="s">
        <v>110</v>
      </c>
      <c r="C55" s="145">
        <v>92761</v>
      </c>
      <c r="D55" s="47" t="s">
        <v>86</v>
      </c>
      <c r="E55" s="135" t="s">
        <v>40</v>
      </c>
      <c r="F55" s="148">
        <v>296.7</v>
      </c>
      <c r="G55" s="136"/>
      <c r="H55" s="136"/>
      <c r="I55" s="136">
        <f t="shared" si="136"/>
        <v>0</v>
      </c>
      <c r="J55" s="136">
        <f t="shared" si="137"/>
        <v>0</v>
      </c>
      <c r="K55" s="136">
        <f t="shared" si="138"/>
        <v>0</v>
      </c>
      <c r="L55" s="136">
        <f t="shared" si="139"/>
        <v>0</v>
      </c>
      <c r="M55" s="136">
        <f t="shared" si="140"/>
        <v>0</v>
      </c>
      <c r="N55" s="136">
        <f t="shared" si="141"/>
        <v>0</v>
      </c>
      <c r="O55" s="136">
        <f t="shared" si="142"/>
        <v>0</v>
      </c>
      <c r="P55" s="138" t="s">
        <v>118</v>
      </c>
      <c r="Q55" s="136">
        <f t="shared" si="143"/>
        <v>0</v>
      </c>
      <c r="R55" s="136">
        <f t="shared" si="144"/>
        <v>0</v>
      </c>
      <c r="S55" s="139">
        <f t="shared" si="145"/>
        <v>0</v>
      </c>
    </row>
    <row r="56" spans="1:20" s="149" customFormat="1" ht="36">
      <c r="A56" s="137" t="s">
        <v>391</v>
      </c>
      <c r="B56" s="144" t="s">
        <v>110</v>
      </c>
      <c r="C56" s="145">
        <v>92762</v>
      </c>
      <c r="D56" s="47" t="s">
        <v>87</v>
      </c>
      <c r="E56" s="135" t="s">
        <v>40</v>
      </c>
      <c r="F56" s="148">
        <v>370</v>
      </c>
      <c r="G56" s="136"/>
      <c r="H56" s="136"/>
      <c r="I56" s="136">
        <f t="shared" si="136"/>
        <v>0</v>
      </c>
      <c r="J56" s="136">
        <f t="shared" si="137"/>
        <v>0</v>
      </c>
      <c r="K56" s="136">
        <f t="shared" si="138"/>
        <v>0</v>
      </c>
      <c r="L56" s="136">
        <f t="shared" si="139"/>
        <v>0</v>
      </c>
      <c r="M56" s="136">
        <f t="shared" si="140"/>
        <v>0</v>
      </c>
      <c r="N56" s="136">
        <f t="shared" si="141"/>
        <v>0</v>
      </c>
      <c r="O56" s="136">
        <f t="shared" si="142"/>
        <v>0</v>
      </c>
      <c r="P56" s="138" t="s">
        <v>118</v>
      </c>
      <c r="Q56" s="136">
        <f t="shared" si="143"/>
        <v>0</v>
      </c>
      <c r="R56" s="136">
        <f t="shared" si="144"/>
        <v>0</v>
      </c>
      <c r="S56" s="139">
        <f t="shared" si="145"/>
        <v>0</v>
      </c>
    </row>
    <row r="57" spans="1:20" s="149" customFormat="1" ht="36">
      <c r="A57" s="137" t="s">
        <v>392</v>
      </c>
      <c r="B57" s="144" t="s">
        <v>110</v>
      </c>
      <c r="C57" s="145">
        <v>92763</v>
      </c>
      <c r="D57" s="47" t="s">
        <v>88</v>
      </c>
      <c r="E57" s="135" t="s">
        <v>40</v>
      </c>
      <c r="F57" s="148">
        <v>545.5</v>
      </c>
      <c r="G57" s="136"/>
      <c r="H57" s="136"/>
      <c r="I57" s="136">
        <f t="shared" si="136"/>
        <v>0</v>
      </c>
      <c r="J57" s="136">
        <f t="shared" si="137"/>
        <v>0</v>
      </c>
      <c r="K57" s="136">
        <f t="shared" si="138"/>
        <v>0</v>
      </c>
      <c r="L57" s="136">
        <f t="shared" si="139"/>
        <v>0</v>
      </c>
      <c r="M57" s="136">
        <f t="shared" si="140"/>
        <v>0</v>
      </c>
      <c r="N57" s="136">
        <f t="shared" si="141"/>
        <v>0</v>
      </c>
      <c r="O57" s="136">
        <f t="shared" si="142"/>
        <v>0</v>
      </c>
      <c r="P57" s="138" t="s">
        <v>118</v>
      </c>
      <c r="Q57" s="136">
        <f t="shared" si="143"/>
        <v>0</v>
      </c>
      <c r="R57" s="136">
        <f t="shared" si="144"/>
        <v>0</v>
      </c>
      <c r="S57" s="139">
        <f t="shared" si="145"/>
        <v>0</v>
      </c>
    </row>
    <row r="58" spans="1:20" s="149" customFormat="1" ht="36">
      <c r="A58" s="137" t="s">
        <v>393</v>
      </c>
      <c r="B58" s="144" t="s">
        <v>110</v>
      </c>
      <c r="C58" s="145">
        <v>92764</v>
      </c>
      <c r="D58" s="47" t="s">
        <v>89</v>
      </c>
      <c r="E58" s="135" t="s">
        <v>40</v>
      </c>
      <c r="F58" s="148">
        <v>467.8</v>
      </c>
      <c r="G58" s="136"/>
      <c r="H58" s="136"/>
      <c r="I58" s="136">
        <f t="shared" ref="I58:I60" si="146">ROUND((H58+G58),2)</f>
        <v>0</v>
      </c>
      <c r="J58" s="136">
        <f t="shared" ref="J58:J60" si="147">ROUND((G58*F58),2)</f>
        <v>0</v>
      </c>
      <c r="K58" s="136">
        <f t="shared" ref="K58:K60" si="148">ROUND((H58*F58),2)</f>
        <v>0</v>
      </c>
      <c r="L58" s="136">
        <f t="shared" ref="L58:L60" si="149">ROUND((K58+J58),2)</f>
        <v>0</v>
      </c>
      <c r="M58" s="136">
        <f t="shared" ref="M58:M60" si="150">ROUND((IF(P58="BDI 1",((1+($S$3/100))*G58),((1+($S$4/100))*G58))),2)</f>
        <v>0</v>
      </c>
      <c r="N58" s="136">
        <f t="shared" ref="N58:N60" si="151">ROUND((IF(P58="BDI 1",((1+($S$3/100))*H58),((1+($S$4/100))*H58))),2)</f>
        <v>0</v>
      </c>
      <c r="O58" s="136">
        <f t="shared" ref="O58:O60" si="152">ROUND((M58+N58),2)</f>
        <v>0</v>
      </c>
      <c r="P58" s="138" t="s">
        <v>118</v>
      </c>
      <c r="Q58" s="136">
        <f t="shared" ref="Q58:Q60" si="153">ROUND(M58*F58,2)</f>
        <v>0</v>
      </c>
      <c r="R58" s="136">
        <f t="shared" ref="R58:R60" si="154">ROUND(N58*F58,2)</f>
        <v>0</v>
      </c>
      <c r="S58" s="139">
        <f t="shared" ref="S58:S60" si="155">ROUND(Q58+R58,2)</f>
        <v>0</v>
      </c>
    </row>
    <row r="59" spans="1:20" s="149" customFormat="1" ht="36">
      <c r="A59" s="137" t="s">
        <v>394</v>
      </c>
      <c r="B59" s="144" t="s">
        <v>110</v>
      </c>
      <c r="C59" s="145">
        <v>92759</v>
      </c>
      <c r="D59" s="47" t="s">
        <v>84</v>
      </c>
      <c r="E59" s="135" t="s">
        <v>40</v>
      </c>
      <c r="F59" s="148">
        <v>311.8</v>
      </c>
      <c r="G59" s="136"/>
      <c r="H59" s="136"/>
      <c r="I59" s="136">
        <f t="shared" si="146"/>
        <v>0</v>
      </c>
      <c r="J59" s="136">
        <f t="shared" si="147"/>
        <v>0</v>
      </c>
      <c r="K59" s="136">
        <f t="shared" si="148"/>
        <v>0</v>
      </c>
      <c r="L59" s="136">
        <f t="shared" si="149"/>
        <v>0</v>
      </c>
      <c r="M59" s="136">
        <f t="shared" si="150"/>
        <v>0</v>
      </c>
      <c r="N59" s="136">
        <f t="shared" si="151"/>
        <v>0</v>
      </c>
      <c r="O59" s="136">
        <f t="shared" si="152"/>
        <v>0</v>
      </c>
      <c r="P59" s="138" t="s">
        <v>118</v>
      </c>
      <c r="Q59" s="136">
        <f t="shared" si="153"/>
        <v>0</v>
      </c>
      <c r="R59" s="136">
        <f t="shared" si="154"/>
        <v>0</v>
      </c>
      <c r="S59" s="139">
        <f t="shared" si="155"/>
        <v>0</v>
      </c>
    </row>
    <row r="60" spans="1:20" s="149" customFormat="1" ht="36">
      <c r="A60" s="137" t="s">
        <v>395</v>
      </c>
      <c r="B60" s="144" t="s">
        <v>271</v>
      </c>
      <c r="C60" s="145">
        <v>2283</v>
      </c>
      <c r="D60" s="47" t="s">
        <v>298</v>
      </c>
      <c r="E60" s="135" t="s">
        <v>44</v>
      </c>
      <c r="F60" s="148">
        <v>23.2</v>
      </c>
      <c r="G60" s="136"/>
      <c r="H60" s="136"/>
      <c r="I60" s="136">
        <f t="shared" si="146"/>
        <v>0</v>
      </c>
      <c r="J60" s="136">
        <f t="shared" si="147"/>
        <v>0</v>
      </c>
      <c r="K60" s="136">
        <f t="shared" si="148"/>
        <v>0</v>
      </c>
      <c r="L60" s="136">
        <f t="shared" si="149"/>
        <v>0</v>
      </c>
      <c r="M60" s="136">
        <f t="shared" si="150"/>
        <v>0</v>
      </c>
      <c r="N60" s="136">
        <f t="shared" si="151"/>
        <v>0</v>
      </c>
      <c r="O60" s="136">
        <f t="shared" si="152"/>
        <v>0</v>
      </c>
      <c r="P60" s="138" t="s">
        <v>118</v>
      </c>
      <c r="Q60" s="136">
        <f t="shared" si="153"/>
        <v>0</v>
      </c>
      <c r="R60" s="136">
        <f t="shared" si="154"/>
        <v>0</v>
      </c>
      <c r="S60" s="139">
        <f t="shared" si="155"/>
        <v>0</v>
      </c>
    </row>
    <row r="61" spans="1:20" s="149" customFormat="1">
      <c r="A61" s="114" t="s">
        <v>158</v>
      </c>
      <c r="B61" s="115"/>
      <c r="C61" s="115"/>
      <c r="D61" s="122" t="s">
        <v>396</v>
      </c>
      <c r="E61" s="122"/>
      <c r="F61" s="122"/>
      <c r="G61" s="147"/>
      <c r="H61" s="147"/>
      <c r="I61" s="147"/>
      <c r="J61" s="147"/>
      <c r="K61" s="147"/>
      <c r="L61" s="147"/>
      <c r="M61" s="147"/>
      <c r="N61" s="147"/>
      <c r="O61" s="147"/>
      <c r="P61" s="147"/>
      <c r="Q61" s="147"/>
      <c r="R61" s="147"/>
      <c r="S61" s="147"/>
    </row>
    <row r="62" spans="1:20" s="149" customFormat="1" ht="36">
      <c r="A62" s="137" t="s">
        <v>397</v>
      </c>
      <c r="B62" s="144" t="s">
        <v>110</v>
      </c>
      <c r="C62" s="145">
        <v>92768</v>
      </c>
      <c r="D62" s="47" t="s">
        <v>90</v>
      </c>
      <c r="E62" s="135" t="s">
        <v>40</v>
      </c>
      <c r="F62" s="148">
        <v>205.1</v>
      </c>
      <c r="G62" s="136"/>
      <c r="H62" s="136"/>
      <c r="I62" s="136">
        <f t="shared" ref="I62:I68" si="156">ROUND((H62+G62),2)</f>
        <v>0</v>
      </c>
      <c r="J62" s="136">
        <f t="shared" ref="J62:J68" si="157">ROUND((G62*F62),2)</f>
        <v>0</v>
      </c>
      <c r="K62" s="136">
        <f t="shared" ref="K62:K68" si="158">ROUND((H62*F62),2)</f>
        <v>0</v>
      </c>
      <c r="L62" s="136">
        <f t="shared" ref="L62:L68" si="159">ROUND((K62+J62),2)</f>
        <v>0</v>
      </c>
      <c r="M62" s="136">
        <f t="shared" ref="M62:M68" si="160">ROUND((IF(P62="BDI 1",((1+($S$3/100))*G62),((1+($S$4/100))*G62))),2)</f>
        <v>0</v>
      </c>
      <c r="N62" s="136">
        <f t="shared" ref="N62:N68" si="161">ROUND((IF(P62="BDI 1",((1+($S$3/100))*H62),((1+($S$4/100))*H62))),2)</f>
        <v>0</v>
      </c>
      <c r="O62" s="136">
        <f t="shared" ref="O62:O68" si="162">ROUND((M62+N62),2)</f>
        <v>0</v>
      </c>
      <c r="P62" s="138" t="s">
        <v>118</v>
      </c>
      <c r="Q62" s="136">
        <f t="shared" ref="Q62:Q68" si="163">ROUND(M62*F62,2)</f>
        <v>0</v>
      </c>
      <c r="R62" s="136">
        <f t="shared" ref="R62:R68" si="164">ROUND(N62*F62,2)</f>
        <v>0</v>
      </c>
      <c r="S62" s="139">
        <f t="shared" ref="S62:S68" si="165">ROUND(Q62+R62,2)</f>
        <v>0</v>
      </c>
    </row>
    <row r="63" spans="1:20" s="149" customFormat="1" ht="36">
      <c r="A63" s="137" t="s">
        <v>398</v>
      </c>
      <c r="B63" s="144" t="s">
        <v>110</v>
      </c>
      <c r="C63" s="145">
        <v>92769</v>
      </c>
      <c r="D63" s="47" t="s">
        <v>91</v>
      </c>
      <c r="E63" s="135" t="s">
        <v>40</v>
      </c>
      <c r="F63" s="148">
        <v>54.6</v>
      </c>
      <c r="G63" s="136"/>
      <c r="H63" s="136"/>
      <c r="I63" s="136">
        <f t="shared" si="156"/>
        <v>0</v>
      </c>
      <c r="J63" s="136">
        <f t="shared" si="157"/>
        <v>0</v>
      </c>
      <c r="K63" s="136">
        <f t="shared" si="158"/>
        <v>0</v>
      </c>
      <c r="L63" s="136">
        <f t="shared" si="159"/>
        <v>0</v>
      </c>
      <c r="M63" s="136">
        <f t="shared" si="160"/>
        <v>0</v>
      </c>
      <c r="N63" s="136">
        <f t="shared" si="161"/>
        <v>0</v>
      </c>
      <c r="O63" s="136">
        <f t="shared" si="162"/>
        <v>0</v>
      </c>
      <c r="P63" s="138" t="s">
        <v>118</v>
      </c>
      <c r="Q63" s="136">
        <f t="shared" si="163"/>
        <v>0</v>
      </c>
      <c r="R63" s="136">
        <f t="shared" si="164"/>
        <v>0</v>
      </c>
      <c r="S63" s="139">
        <f t="shared" si="165"/>
        <v>0</v>
      </c>
    </row>
    <row r="64" spans="1:20" s="149" customFormat="1" ht="36">
      <c r="A64" s="137" t="s">
        <v>399</v>
      </c>
      <c r="B64" s="144" t="s">
        <v>110</v>
      </c>
      <c r="C64" s="145">
        <v>92770</v>
      </c>
      <c r="D64" s="47" t="s">
        <v>92</v>
      </c>
      <c r="E64" s="135" t="s">
        <v>40</v>
      </c>
      <c r="F64" s="148">
        <v>296.7</v>
      </c>
      <c r="G64" s="136"/>
      <c r="H64" s="136"/>
      <c r="I64" s="136">
        <f t="shared" si="156"/>
        <v>0</v>
      </c>
      <c r="J64" s="136">
        <f t="shared" si="157"/>
        <v>0</v>
      </c>
      <c r="K64" s="136">
        <f t="shared" si="158"/>
        <v>0</v>
      </c>
      <c r="L64" s="136">
        <f t="shared" si="159"/>
        <v>0</v>
      </c>
      <c r="M64" s="136">
        <f t="shared" si="160"/>
        <v>0</v>
      </c>
      <c r="N64" s="136">
        <f t="shared" si="161"/>
        <v>0</v>
      </c>
      <c r="O64" s="136">
        <f t="shared" si="162"/>
        <v>0</v>
      </c>
      <c r="P64" s="138" t="s">
        <v>118</v>
      </c>
      <c r="Q64" s="136">
        <f t="shared" si="163"/>
        <v>0</v>
      </c>
      <c r="R64" s="136">
        <f t="shared" si="164"/>
        <v>0</v>
      </c>
      <c r="S64" s="139">
        <f t="shared" si="165"/>
        <v>0</v>
      </c>
    </row>
    <row r="65" spans="1:20" s="149" customFormat="1" ht="36">
      <c r="A65" s="137" t="s">
        <v>400</v>
      </c>
      <c r="B65" s="144" t="s">
        <v>110</v>
      </c>
      <c r="C65" s="145">
        <v>92771</v>
      </c>
      <c r="D65" s="47" t="s">
        <v>93</v>
      </c>
      <c r="E65" s="135" t="s">
        <v>40</v>
      </c>
      <c r="F65" s="148">
        <v>370</v>
      </c>
      <c r="G65" s="136"/>
      <c r="H65" s="136"/>
      <c r="I65" s="136">
        <f t="shared" si="156"/>
        <v>0</v>
      </c>
      <c r="J65" s="136">
        <f t="shared" si="157"/>
        <v>0</v>
      </c>
      <c r="K65" s="136">
        <f t="shared" si="158"/>
        <v>0</v>
      </c>
      <c r="L65" s="136">
        <f t="shared" si="159"/>
        <v>0</v>
      </c>
      <c r="M65" s="136">
        <f t="shared" si="160"/>
        <v>0</v>
      </c>
      <c r="N65" s="136">
        <f t="shared" si="161"/>
        <v>0</v>
      </c>
      <c r="O65" s="136">
        <f t="shared" si="162"/>
        <v>0</v>
      </c>
      <c r="P65" s="138" t="s">
        <v>118</v>
      </c>
      <c r="Q65" s="136">
        <f t="shared" si="163"/>
        <v>0</v>
      </c>
      <c r="R65" s="136">
        <f t="shared" si="164"/>
        <v>0</v>
      </c>
      <c r="S65" s="139">
        <f t="shared" si="165"/>
        <v>0</v>
      </c>
    </row>
    <row r="66" spans="1:20" s="149" customFormat="1" ht="36">
      <c r="A66" s="137" t="s">
        <v>401</v>
      </c>
      <c r="B66" s="144" t="s">
        <v>110</v>
      </c>
      <c r="C66" s="145">
        <v>92772</v>
      </c>
      <c r="D66" s="47" t="s">
        <v>94</v>
      </c>
      <c r="E66" s="135" t="s">
        <v>40</v>
      </c>
      <c r="F66" s="148">
        <v>545.5</v>
      </c>
      <c r="G66" s="136"/>
      <c r="H66" s="136"/>
      <c r="I66" s="136">
        <f t="shared" si="156"/>
        <v>0</v>
      </c>
      <c r="J66" s="136">
        <f t="shared" si="157"/>
        <v>0</v>
      </c>
      <c r="K66" s="136">
        <f t="shared" si="158"/>
        <v>0</v>
      </c>
      <c r="L66" s="136">
        <f t="shared" si="159"/>
        <v>0</v>
      </c>
      <c r="M66" s="136">
        <f t="shared" si="160"/>
        <v>0</v>
      </c>
      <c r="N66" s="136">
        <f t="shared" si="161"/>
        <v>0</v>
      </c>
      <c r="O66" s="136">
        <f t="shared" si="162"/>
        <v>0</v>
      </c>
      <c r="P66" s="138" t="s">
        <v>118</v>
      </c>
      <c r="Q66" s="136">
        <f t="shared" si="163"/>
        <v>0</v>
      </c>
      <c r="R66" s="136">
        <f t="shared" si="164"/>
        <v>0</v>
      </c>
      <c r="S66" s="139">
        <f t="shared" si="165"/>
        <v>0</v>
      </c>
    </row>
    <row r="67" spans="1:20" s="149" customFormat="1" ht="36">
      <c r="A67" s="137" t="s">
        <v>402</v>
      </c>
      <c r="B67" s="144" t="s">
        <v>271</v>
      </c>
      <c r="C67" s="145">
        <v>2283</v>
      </c>
      <c r="D67" s="47" t="s">
        <v>298</v>
      </c>
      <c r="E67" s="135" t="s">
        <v>44</v>
      </c>
      <c r="F67" s="148">
        <v>467.8</v>
      </c>
      <c r="G67" s="136"/>
      <c r="H67" s="136"/>
      <c r="I67" s="136">
        <f t="shared" si="156"/>
        <v>0</v>
      </c>
      <c r="J67" s="136">
        <f t="shared" si="157"/>
        <v>0</v>
      </c>
      <c r="K67" s="136">
        <f t="shared" si="158"/>
        <v>0</v>
      </c>
      <c r="L67" s="136">
        <f t="shared" si="159"/>
        <v>0</v>
      </c>
      <c r="M67" s="136">
        <f t="shared" si="160"/>
        <v>0</v>
      </c>
      <c r="N67" s="136">
        <f t="shared" si="161"/>
        <v>0</v>
      </c>
      <c r="O67" s="136">
        <f t="shared" si="162"/>
        <v>0</v>
      </c>
      <c r="P67" s="138" t="s">
        <v>118</v>
      </c>
      <c r="Q67" s="136">
        <f t="shared" si="163"/>
        <v>0</v>
      </c>
      <c r="R67" s="136">
        <f t="shared" si="164"/>
        <v>0</v>
      </c>
      <c r="S67" s="139">
        <f t="shared" si="165"/>
        <v>0</v>
      </c>
    </row>
    <row r="68" spans="1:20" s="149" customFormat="1" ht="24">
      <c r="A68" s="137" t="s">
        <v>403</v>
      </c>
      <c r="B68" s="144" t="s">
        <v>271</v>
      </c>
      <c r="C68" s="145">
        <v>2100</v>
      </c>
      <c r="D68" s="47" t="s">
        <v>299</v>
      </c>
      <c r="E68" s="135" t="s">
        <v>42</v>
      </c>
      <c r="F68" s="148">
        <v>23.2</v>
      </c>
      <c r="G68" s="136"/>
      <c r="H68" s="136"/>
      <c r="I68" s="136">
        <f t="shared" si="156"/>
        <v>0</v>
      </c>
      <c r="J68" s="136">
        <f t="shared" si="157"/>
        <v>0</v>
      </c>
      <c r="K68" s="136">
        <f t="shared" si="158"/>
        <v>0</v>
      </c>
      <c r="L68" s="136">
        <f t="shared" si="159"/>
        <v>0</v>
      </c>
      <c r="M68" s="136">
        <f t="shared" si="160"/>
        <v>0</v>
      </c>
      <c r="N68" s="136">
        <f t="shared" si="161"/>
        <v>0</v>
      </c>
      <c r="O68" s="136">
        <f t="shared" si="162"/>
        <v>0</v>
      </c>
      <c r="P68" s="138" t="s">
        <v>118</v>
      </c>
      <c r="Q68" s="136">
        <f t="shared" si="163"/>
        <v>0</v>
      </c>
      <c r="R68" s="136">
        <f t="shared" si="164"/>
        <v>0</v>
      </c>
      <c r="S68" s="139">
        <f t="shared" si="165"/>
        <v>0</v>
      </c>
    </row>
    <row r="69" spans="1:20" s="149" customFormat="1" ht="36">
      <c r="A69" s="137" t="s">
        <v>404</v>
      </c>
      <c r="B69" s="144" t="s">
        <v>271</v>
      </c>
      <c r="C69" s="145">
        <v>2534</v>
      </c>
      <c r="D69" s="47" t="s">
        <v>300</v>
      </c>
      <c r="E69" s="135" t="s">
        <v>42</v>
      </c>
      <c r="F69" s="148">
        <v>24.2</v>
      </c>
      <c r="G69" s="136"/>
      <c r="H69" s="136"/>
      <c r="I69" s="136">
        <f t="shared" ref="I69:I70" si="166">ROUND((H69+G69),2)</f>
        <v>0</v>
      </c>
      <c r="J69" s="136">
        <f t="shared" ref="J69:J70" si="167">ROUND((G69*F69),2)</f>
        <v>0</v>
      </c>
      <c r="K69" s="136">
        <f t="shared" ref="K69:K70" si="168">ROUND((H69*F69),2)</f>
        <v>0</v>
      </c>
      <c r="L69" s="136">
        <f t="shared" ref="L69:L70" si="169">ROUND((K69+J69),2)</f>
        <v>0</v>
      </c>
      <c r="M69" s="136">
        <f t="shared" ref="M69:M70" si="170">ROUND((IF(P69="BDI 1",((1+($S$3/100))*G69),((1+($S$4/100))*G69))),2)</f>
        <v>0</v>
      </c>
      <c r="N69" s="136">
        <f t="shared" ref="N69:N70" si="171">ROUND((IF(P69="BDI 1",((1+($S$3/100))*H69),((1+($S$4/100))*H69))),2)</f>
        <v>0</v>
      </c>
      <c r="O69" s="136">
        <f t="shared" ref="O69:O70" si="172">ROUND((M69+N69),2)</f>
        <v>0</v>
      </c>
      <c r="P69" s="138" t="s">
        <v>118</v>
      </c>
      <c r="Q69" s="136">
        <f t="shared" ref="Q69:Q70" si="173">ROUND(M69*F69,2)</f>
        <v>0</v>
      </c>
      <c r="R69" s="136">
        <f t="shared" ref="R69:R70" si="174">ROUND(N69*F69,2)</f>
        <v>0</v>
      </c>
      <c r="S69" s="139">
        <f t="shared" ref="S69:S70" si="175">ROUND(Q69+R69,2)</f>
        <v>0</v>
      </c>
    </row>
    <row r="70" spans="1:20" s="149" customFormat="1" ht="36">
      <c r="A70" s="137" t="s">
        <v>405</v>
      </c>
      <c r="B70" s="144" t="s">
        <v>110</v>
      </c>
      <c r="C70" s="145">
        <v>101792</v>
      </c>
      <c r="D70" s="47" t="s">
        <v>47</v>
      </c>
      <c r="E70" s="135" t="s">
        <v>44</v>
      </c>
      <c r="F70" s="148">
        <v>25.2</v>
      </c>
      <c r="G70" s="136"/>
      <c r="H70" s="136"/>
      <c r="I70" s="136">
        <f t="shared" si="166"/>
        <v>0</v>
      </c>
      <c r="J70" s="136">
        <f t="shared" si="167"/>
        <v>0</v>
      </c>
      <c r="K70" s="136">
        <f t="shared" si="168"/>
        <v>0</v>
      </c>
      <c r="L70" s="136">
        <f t="shared" si="169"/>
        <v>0</v>
      </c>
      <c r="M70" s="136">
        <f t="shared" si="170"/>
        <v>0</v>
      </c>
      <c r="N70" s="136">
        <f t="shared" si="171"/>
        <v>0</v>
      </c>
      <c r="O70" s="136">
        <f t="shared" si="172"/>
        <v>0</v>
      </c>
      <c r="P70" s="138" t="s">
        <v>118</v>
      </c>
      <c r="Q70" s="136">
        <f t="shared" si="173"/>
        <v>0</v>
      </c>
      <c r="R70" s="136">
        <f t="shared" si="174"/>
        <v>0</v>
      </c>
      <c r="S70" s="139">
        <f t="shared" si="175"/>
        <v>0</v>
      </c>
    </row>
    <row r="71" spans="1:20" s="149" customFormat="1">
      <c r="A71" s="114" t="s">
        <v>164</v>
      </c>
      <c r="B71" s="115"/>
      <c r="C71" s="115"/>
      <c r="D71" s="122" t="s">
        <v>396</v>
      </c>
      <c r="E71" s="122"/>
      <c r="F71" s="122"/>
      <c r="G71" s="147"/>
      <c r="H71" s="147"/>
      <c r="I71" s="147"/>
      <c r="J71" s="147"/>
      <c r="K71" s="147"/>
      <c r="L71" s="147"/>
      <c r="M71" s="147"/>
      <c r="N71" s="147"/>
      <c r="O71" s="147"/>
      <c r="P71" s="147"/>
      <c r="Q71" s="147"/>
      <c r="R71" s="147"/>
      <c r="S71" s="147"/>
    </row>
    <row r="72" spans="1:20" s="149" customFormat="1" ht="24">
      <c r="A72" s="137" t="s">
        <v>406</v>
      </c>
      <c r="B72" s="144" t="s">
        <v>110</v>
      </c>
      <c r="C72" s="145">
        <v>97103</v>
      </c>
      <c r="D72" s="47" t="s">
        <v>107</v>
      </c>
      <c r="E72" s="135" t="s">
        <v>42</v>
      </c>
      <c r="F72" s="148">
        <v>6.25</v>
      </c>
      <c r="G72" s="136"/>
      <c r="H72" s="136"/>
      <c r="I72" s="136">
        <f t="shared" ref="I72" si="176">ROUND((H72+G72),2)</f>
        <v>0</v>
      </c>
      <c r="J72" s="136">
        <f t="shared" ref="J72" si="177">ROUND((G72*F72),2)</f>
        <v>0</v>
      </c>
      <c r="K72" s="136">
        <f t="shared" ref="K72" si="178">ROUND((H72*F72),2)</f>
        <v>0</v>
      </c>
      <c r="L72" s="136">
        <f t="shared" ref="L72" si="179">ROUND((K72+J72),2)</f>
        <v>0</v>
      </c>
      <c r="M72" s="136">
        <f t="shared" ref="M72" si="180">ROUND((IF(P72="BDI 1",((1+($S$3/100))*G72),((1+($S$4/100))*G72))),2)</f>
        <v>0</v>
      </c>
      <c r="N72" s="136">
        <f t="shared" ref="N72" si="181">ROUND((IF(P72="BDI 1",((1+($S$3/100))*H72),((1+($S$4/100))*H72))),2)</f>
        <v>0</v>
      </c>
      <c r="O72" s="136">
        <f t="shared" ref="O72" si="182">ROUND((M72+N72),2)</f>
        <v>0</v>
      </c>
      <c r="P72" s="138" t="s">
        <v>118</v>
      </c>
      <c r="Q72" s="136">
        <f t="shared" ref="Q72" si="183">ROUND(M72*F72,2)</f>
        <v>0</v>
      </c>
      <c r="R72" s="136">
        <f t="shared" ref="R72" si="184">ROUND(N72*F72,2)</f>
        <v>0</v>
      </c>
      <c r="S72" s="139">
        <f t="shared" ref="S72" si="185">ROUND(Q72+R72,2)</f>
        <v>0</v>
      </c>
    </row>
    <row r="73" spans="1:20">
      <c r="A73" s="27"/>
      <c r="B73" s="27"/>
      <c r="C73" s="16"/>
      <c r="D73" s="118"/>
      <c r="E73" s="17"/>
      <c r="F73" s="18"/>
      <c r="G73" s="18"/>
      <c r="H73" s="18"/>
      <c r="I73" s="19"/>
      <c r="J73" s="19"/>
      <c r="K73" s="19"/>
      <c r="L73" s="19"/>
      <c r="M73" s="20"/>
      <c r="N73" s="20"/>
      <c r="O73" s="20"/>
      <c r="P73" s="20"/>
      <c r="Q73" s="20"/>
      <c r="R73" s="20"/>
      <c r="S73" s="21"/>
      <c r="T73"/>
    </row>
    <row r="74" spans="1:20">
      <c r="A74" s="56">
        <v>4</v>
      </c>
      <c r="B74" s="57"/>
      <c r="C74" s="58"/>
      <c r="D74" s="143" t="s">
        <v>407</v>
      </c>
      <c r="E74" s="59"/>
      <c r="F74" s="60"/>
      <c r="G74" s="62"/>
      <c r="H74" s="62"/>
      <c r="I74" s="62"/>
      <c r="J74" s="147">
        <f t="shared" ref="J74:K74" si="186">ROUND(SUM(J76:J88),2)</f>
        <v>0</v>
      </c>
      <c r="K74" s="147">
        <f t="shared" si="186"/>
        <v>0</v>
      </c>
      <c r="L74" s="62">
        <f>ROUND(SUM(L76:L88),2)</f>
        <v>0</v>
      </c>
      <c r="M74" s="62"/>
      <c r="N74" s="62"/>
      <c r="O74" s="62"/>
      <c r="P74" s="62"/>
      <c r="Q74" s="147">
        <f t="shared" ref="Q74:S74" si="187">ROUND(SUM(Q76:Q88),2)</f>
        <v>0</v>
      </c>
      <c r="R74" s="147">
        <f t="shared" si="187"/>
        <v>0</v>
      </c>
      <c r="S74" s="147">
        <f t="shared" si="187"/>
        <v>0</v>
      </c>
      <c r="T74"/>
    </row>
    <row r="75" spans="1:20" s="149" customFormat="1">
      <c r="A75" s="114" t="s">
        <v>16</v>
      </c>
      <c r="B75" s="115"/>
      <c r="C75" s="115"/>
      <c r="D75" s="122" t="s">
        <v>408</v>
      </c>
      <c r="E75" s="122"/>
      <c r="F75" s="122"/>
      <c r="G75" s="147"/>
      <c r="H75" s="147"/>
      <c r="I75" s="147"/>
      <c r="J75" s="147"/>
      <c r="K75" s="147"/>
      <c r="L75" s="147"/>
      <c r="M75" s="147"/>
      <c r="N75" s="147"/>
      <c r="O75" s="147"/>
      <c r="P75" s="147"/>
      <c r="Q75" s="147"/>
      <c r="R75" s="147"/>
      <c r="S75" s="147"/>
    </row>
    <row r="76" spans="1:20" ht="36">
      <c r="A76" s="61" t="s">
        <v>409</v>
      </c>
      <c r="B76" s="144" t="s">
        <v>110</v>
      </c>
      <c r="C76" s="145">
        <v>103324</v>
      </c>
      <c r="D76" s="47" t="s">
        <v>55</v>
      </c>
      <c r="E76" s="13" t="s">
        <v>42</v>
      </c>
      <c r="F76" s="148">
        <v>888.77</v>
      </c>
      <c r="G76" s="14"/>
      <c r="H76" s="14"/>
      <c r="I76" s="14">
        <f t="shared" ref="I76:I82" si="188">ROUND((H76+G76),2)</f>
        <v>0</v>
      </c>
      <c r="J76" s="14">
        <f t="shared" ref="J76:J82" si="189">ROUND((G76*F76),2)</f>
        <v>0</v>
      </c>
      <c r="K76" s="14">
        <f t="shared" ref="K76:K82" si="190">ROUND((H76*F76),2)</f>
        <v>0</v>
      </c>
      <c r="L76" s="14">
        <f t="shared" ref="L76:L82" si="191">ROUND((K76+J76),2)</f>
        <v>0</v>
      </c>
      <c r="M76" s="14">
        <f t="shared" ref="M76:M82" si="192">ROUND((IF(P76="BDI 1",((1+($S$3/100))*G76),((1+($S$4/100))*G76))),2)</f>
        <v>0</v>
      </c>
      <c r="N76" s="14">
        <f t="shared" ref="N76:N82" si="193">ROUND((IF(P76="BDI 1",((1+($S$3/100))*H76),((1+($S$4/100))*H76))),2)</f>
        <v>0</v>
      </c>
      <c r="O76" s="14">
        <f t="shared" ref="O76:O82" si="194">ROUND((M76+N76),2)</f>
        <v>0</v>
      </c>
      <c r="P76" s="55" t="s">
        <v>118</v>
      </c>
      <c r="Q76" s="14">
        <f t="shared" ref="Q76:Q82" si="195">ROUND(M76*F76,2)</f>
        <v>0</v>
      </c>
      <c r="R76" s="14">
        <f t="shared" ref="R76:R82" si="196">ROUND(N76*F76,2)</f>
        <v>0</v>
      </c>
      <c r="S76" s="15">
        <f t="shared" ref="S76:S82" si="197">ROUND(Q76+R76,2)</f>
        <v>0</v>
      </c>
      <c r="T76"/>
    </row>
    <row r="77" spans="1:20" ht="24">
      <c r="A77" s="137" t="s">
        <v>410</v>
      </c>
      <c r="B77" s="144" t="s">
        <v>271</v>
      </c>
      <c r="C77" s="145">
        <v>2535</v>
      </c>
      <c r="D77" s="47" t="s">
        <v>301</v>
      </c>
      <c r="E77" s="13" t="s">
        <v>42</v>
      </c>
      <c r="F77" s="148">
        <v>76.23</v>
      </c>
      <c r="G77" s="14"/>
      <c r="H77" s="14"/>
      <c r="I77" s="14">
        <f t="shared" ref="I77" si="198">ROUND((H77+G77),2)</f>
        <v>0</v>
      </c>
      <c r="J77" s="14">
        <f t="shared" ref="J77" si="199">ROUND((G77*F77),2)</f>
        <v>0</v>
      </c>
      <c r="K77" s="14">
        <f t="shared" ref="K77" si="200">ROUND((H77*F77),2)</f>
        <v>0</v>
      </c>
      <c r="L77" s="14">
        <f t="shared" ref="L77" si="201">ROUND((K77+J77),2)</f>
        <v>0</v>
      </c>
      <c r="M77" s="14">
        <f t="shared" ref="M77" si="202">ROUND((IF(P77="BDI 1",((1+($S$3/100))*G77),((1+($S$4/100))*G77))),2)</f>
        <v>0</v>
      </c>
      <c r="N77" s="14">
        <f t="shared" ref="N77" si="203">ROUND((IF(P77="BDI 1",((1+($S$3/100))*H77),((1+($S$4/100))*H77))),2)</f>
        <v>0</v>
      </c>
      <c r="O77" s="14">
        <f t="shared" ref="O77" si="204">ROUND((M77+N77),2)</f>
        <v>0</v>
      </c>
      <c r="P77" s="55" t="s">
        <v>118</v>
      </c>
      <c r="Q77" s="14">
        <f t="shared" ref="Q77" si="205">ROUND(M77*F77,2)</f>
        <v>0</v>
      </c>
      <c r="R77" s="14">
        <f t="shared" ref="R77" si="206">ROUND(N77*F77,2)</f>
        <v>0</v>
      </c>
      <c r="S77" s="15">
        <f t="shared" ref="S77" si="207">ROUND(Q77+R77,2)</f>
        <v>0</v>
      </c>
      <c r="T77"/>
    </row>
    <row r="78" spans="1:20" ht="24">
      <c r="A78" s="137" t="s">
        <v>411</v>
      </c>
      <c r="B78" s="95" t="s">
        <v>110</v>
      </c>
      <c r="C78" s="145">
        <v>93191</v>
      </c>
      <c r="D78" s="47" t="s">
        <v>211</v>
      </c>
      <c r="E78" s="13" t="s">
        <v>45</v>
      </c>
      <c r="F78" s="148">
        <v>114.15</v>
      </c>
      <c r="G78" s="14"/>
      <c r="H78" s="14"/>
      <c r="I78" s="14">
        <f t="shared" ref="I78:I79" si="208">ROUND((H78+G78),2)</f>
        <v>0</v>
      </c>
      <c r="J78" s="14">
        <f t="shared" si="189"/>
        <v>0</v>
      </c>
      <c r="K78" s="14">
        <f t="shared" si="190"/>
        <v>0</v>
      </c>
      <c r="L78" s="14">
        <f t="shared" si="191"/>
        <v>0</v>
      </c>
      <c r="M78" s="14">
        <f t="shared" ref="M78:M79" si="209">ROUND((IF(P78="BDI 1",((1+($S$3/100))*G78),((1+($S$4/100))*G78))),2)</f>
        <v>0</v>
      </c>
      <c r="N78" s="14">
        <f t="shared" ref="N78:N79" si="210">ROUND((IF(P78="BDI 1",((1+($S$3/100))*H78),((1+($S$4/100))*H78))),2)</f>
        <v>0</v>
      </c>
      <c r="O78" s="14">
        <f t="shared" ref="O78:O79" si="211">ROUND((M78+N78),2)</f>
        <v>0</v>
      </c>
      <c r="P78" s="55" t="s">
        <v>118</v>
      </c>
      <c r="Q78" s="14">
        <f t="shared" ref="Q78:Q79" si="212">ROUND(M78*F78,2)</f>
        <v>0</v>
      </c>
      <c r="R78" s="14">
        <f t="shared" ref="R78:R79" si="213">ROUND(N78*F78,2)</f>
        <v>0</v>
      </c>
      <c r="S78" s="15">
        <f t="shared" ref="S78:S79" si="214">ROUND(Q78+R78,2)</f>
        <v>0</v>
      </c>
      <c r="T78"/>
    </row>
    <row r="79" spans="1:20" ht="24">
      <c r="A79" s="137" t="s">
        <v>412</v>
      </c>
      <c r="B79" s="95" t="s">
        <v>110</v>
      </c>
      <c r="C79" s="145">
        <v>93199</v>
      </c>
      <c r="D79" s="47" t="s">
        <v>212</v>
      </c>
      <c r="E79" s="13" t="s">
        <v>45</v>
      </c>
      <c r="F79" s="148">
        <v>48.8</v>
      </c>
      <c r="G79" s="14"/>
      <c r="H79" s="14"/>
      <c r="I79" s="14">
        <f t="shared" si="208"/>
        <v>0</v>
      </c>
      <c r="J79" s="14">
        <f t="shared" ref="J79" si="215">ROUND((G79*F79),2)</f>
        <v>0</v>
      </c>
      <c r="K79" s="14">
        <f t="shared" ref="K79" si="216">ROUND((H79*F79),2)</f>
        <v>0</v>
      </c>
      <c r="L79" s="14">
        <f t="shared" ref="L79" si="217">ROUND((K79+J79),2)</f>
        <v>0</v>
      </c>
      <c r="M79" s="14">
        <f t="shared" si="209"/>
        <v>0</v>
      </c>
      <c r="N79" s="14">
        <f t="shared" si="210"/>
        <v>0</v>
      </c>
      <c r="O79" s="14">
        <f t="shared" si="211"/>
        <v>0</v>
      </c>
      <c r="P79" s="55" t="s">
        <v>118</v>
      </c>
      <c r="Q79" s="14">
        <f t="shared" si="212"/>
        <v>0</v>
      </c>
      <c r="R79" s="14">
        <f t="shared" si="213"/>
        <v>0</v>
      </c>
      <c r="S79" s="15">
        <f t="shared" si="214"/>
        <v>0</v>
      </c>
      <c r="T79"/>
    </row>
    <row r="80" spans="1:20" ht="24" customHeight="1">
      <c r="A80" s="137" t="s">
        <v>413</v>
      </c>
      <c r="B80" s="95" t="s">
        <v>110</v>
      </c>
      <c r="C80" s="145">
        <v>93200</v>
      </c>
      <c r="D80" s="47" t="s">
        <v>213</v>
      </c>
      <c r="E80" s="13" t="s">
        <v>45</v>
      </c>
      <c r="F80" s="148">
        <v>416.29</v>
      </c>
      <c r="G80" s="14"/>
      <c r="H80" s="14"/>
      <c r="I80" s="14">
        <f t="shared" si="188"/>
        <v>0</v>
      </c>
      <c r="J80" s="14">
        <f t="shared" si="189"/>
        <v>0</v>
      </c>
      <c r="K80" s="14">
        <f t="shared" si="190"/>
        <v>0</v>
      </c>
      <c r="L80" s="14">
        <f t="shared" si="191"/>
        <v>0</v>
      </c>
      <c r="M80" s="14">
        <f t="shared" si="192"/>
        <v>0</v>
      </c>
      <c r="N80" s="14">
        <f t="shared" si="193"/>
        <v>0</v>
      </c>
      <c r="O80" s="14">
        <f t="shared" si="194"/>
        <v>0</v>
      </c>
      <c r="P80" s="55" t="s">
        <v>118</v>
      </c>
      <c r="Q80" s="14">
        <f t="shared" si="195"/>
        <v>0</v>
      </c>
      <c r="R80" s="14">
        <f t="shared" si="196"/>
        <v>0</v>
      </c>
      <c r="S80" s="15">
        <f t="shared" si="197"/>
        <v>0</v>
      </c>
      <c r="T80"/>
    </row>
    <row r="81" spans="1:25" s="149" customFormat="1">
      <c r="A81" s="114" t="s">
        <v>32</v>
      </c>
      <c r="B81" s="115"/>
      <c r="C81" s="115"/>
      <c r="D81" s="122" t="s">
        <v>414</v>
      </c>
      <c r="E81" s="122"/>
      <c r="F81" s="122"/>
      <c r="G81" s="147"/>
      <c r="H81" s="147"/>
      <c r="I81" s="147"/>
      <c r="J81" s="147"/>
      <c r="K81" s="147"/>
      <c r="L81" s="147"/>
      <c r="M81" s="147"/>
      <c r="N81" s="147"/>
      <c r="O81" s="147"/>
      <c r="P81" s="147"/>
      <c r="Q81" s="147"/>
      <c r="R81" s="147"/>
      <c r="S81" s="147"/>
    </row>
    <row r="82" spans="1:25" ht="60">
      <c r="A82" s="61" t="s">
        <v>415</v>
      </c>
      <c r="B82" s="95" t="s">
        <v>271</v>
      </c>
      <c r="C82" s="145">
        <v>1942</v>
      </c>
      <c r="D82" s="47" t="s">
        <v>302</v>
      </c>
      <c r="E82" s="13" t="s">
        <v>42</v>
      </c>
      <c r="F82" s="148">
        <v>107.07</v>
      </c>
      <c r="G82" s="14"/>
      <c r="H82" s="14"/>
      <c r="I82" s="14">
        <f t="shared" si="188"/>
        <v>0</v>
      </c>
      <c r="J82" s="14">
        <f t="shared" si="189"/>
        <v>0</v>
      </c>
      <c r="K82" s="14">
        <f t="shared" si="190"/>
        <v>0</v>
      </c>
      <c r="L82" s="14">
        <f t="shared" si="191"/>
        <v>0</v>
      </c>
      <c r="M82" s="14">
        <f t="shared" si="192"/>
        <v>0</v>
      </c>
      <c r="N82" s="14">
        <f t="shared" si="193"/>
        <v>0</v>
      </c>
      <c r="O82" s="14">
        <f t="shared" si="194"/>
        <v>0</v>
      </c>
      <c r="P82" s="55" t="s">
        <v>118</v>
      </c>
      <c r="Q82" s="14">
        <f t="shared" si="195"/>
        <v>0</v>
      </c>
      <c r="R82" s="14">
        <f t="shared" si="196"/>
        <v>0</v>
      </c>
      <c r="S82" s="15">
        <f t="shared" si="197"/>
        <v>0</v>
      </c>
      <c r="T82"/>
    </row>
    <row r="83" spans="1:25" s="149" customFormat="1" ht="60">
      <c r="A83" s="137" t="s">
        <v>416</v>
      </c>
      <c r="B83" s="144" t="s">
        <v>271</v>
      </c>
      <c r="C83" s="145">
        <v>2286</v>
      </c>
      <c r="D83" s="47" t="s">
        <v>303</v>
      </c>
      <c r="E83" s="135" t="s">
        <v>42</v>
      </c>
      <c r="F83" s="148">
        <v>91.66</v>
      </c>
      <c r="G83" s="136"/>
      <c r="H83" s="136"/>
      <c r="I83" s="136">
        <f t="shared" ref="I83:I86" si="218">ROUND((H83+G83),2)</f>
        <v>0</v>
      </c>
      <c r="J83" s="136">
        <f t="shared" ref="J83:J86" si="219">ROUND((G83*F83),2)</f>
        <v>0</v>
      </c>
      <c r="K83" s="136">
        <f t="shared" ref="K83:K86" si="220">ROUND((H83*F83),2)</f>
        <v>0</v>
      </c>
      <c r="L83" s="136">
        <f t="shared" ref="L83:L86" si="221">ROUND((K83+J83),2)</f>
        <v>0</v>
      </c>
      <c r="M83" s="136">
        <f t="shared" ref="M83:M86" si="222">ROUND((IF(P83="BDI 1",((1+($S$3/100))*G83),((1+($S$4/100))*G83))),2)</f>
        <v>0</v>
      </c>
      <c r="N83" s="136">
        <f t="shared" ref="N83:N86" si="223">ROUND((IF(P83="BDI 1",((1+($S$3/100))*H83),((1+($S$4/100))*H83))),2)</f>
        <v>0</v>
      </c>
      <c r="O83" s="136">
        <f t="shared" ref="O83:O86" si="224">ROUND((M83+N83),2)</f>
        <v>0</v>
      </c>
      <c r="P83" s="138" t="s">
        <v>118</v>
      </c>
      <c r="Q83" s="136">
        <f t="shared" ref="Q83:Q86" si="225">ROUND(M83*F83,2)</f>
        <v>0</v>
      </c>
      <c r="R83" s="136">
        <f t="shared" ref="R83:R86" si="226">ROUND(N83*F83,2)</f>
        <v>0</v>
      </c>
      <c r="S83" s="139">
        <f t="shared" ref="S83:S86" si="227">ROUND(Q83+R83,2)</f>
        <v>0</v>
      </c>
    </row>
    <row r="84" spans="1:25" s="149" customFormat="1" ht="60">
      <c r="A84" s="137" t="s">
        <v>417</v>
      </c>
      <c r="B84" s="144" t="s">
        <v>271</v>
      </c>
      <c r="C84" s="145">
        <v>2520</v>
      </c>
      <c r="D84" s="47" t="s">
        <v>304</v>
      </c>
      <c r="E84" s="135" t="s">
        <v>42</v>
      </c>
      <c r="F84" s="148">
        <v>10.56</v>
      </c>
      <c r="G84" s="136"/>
      <c r="H84" s="136"/>
      <c r="I84" s="136">
        <f t="shared" si="218"/>
        <v>0</v>
      </c>
      <c r="J84" s="136">
        <f t="shared" si="219"/>
        <v>0</v>
      </c>
      <c r="K84" s="136">
        <f t="shared" si="220"/>
        <v>0</v>
      </c>
      <c r="L84" s="136">
        <f t="shared" si="221"/>
        <v>0</v>
      </c>
      <c r="M84" s="136">
        <f t="shared" si="222"/>
        <v>0</v>
      </c>
      <c r="N84" s="136">
        <f t="shared" si="223"/>
        <v>0</v>
      </c>
      <c r="O84" s="136">
        <f t="shared" si="224"/>
        <v>0</v>
      </c>
      <c r="P84" s="138" t="s">
        <v>118</v>
      </c>
      <c r="Q84" s="136">
        <f t="shared" si="225"/>
        <v>0</v>
      </c>
      <c r="R84" s="136">
        <f t="shared" si="226"/>
        <v>0</v>
      </c>
      <c r="S84" s="139">
        <f t="shared" si="227"/>
        <v>0</v>
      </c>
    </row>
    <row r="85" spans="1:25" s="149" customFormat="1" ht="60">
      <c r="A85" s="137" t="s">
        <v>418</v>
      </c>
      <c r="B85" s="144" t="s">
        <v>271</v>
      </c>
      <c r="C85" s="145">
        <v>2522</v>
      </c>
      <c r="D85" s="47" t="s">
        <v>305</v>
      </c>
      <c r="E85" s="135" t="s">
        <v>42</v>
      </c>
      <c r="F85" s="148">
        <v>50.5</v>
      </c>
      <c r="G85" s="136"/>
      <c r="H85" s="136"/>
      <c r="I85" s="136">
        <f t="shared" si="218"/>
        <v>0</v>
      </c>
      <c r="J85" s="136">
        <f t="shared" si="219"/>
        <v>0</v>
      </c>
      <c r="K85" s="136">
        <f t="shared" si="220"/>
        <v>0</v>
      </c>
      <c r="L85" s="136">
        <f t="shared" si="221"/>
        <v>0</v>
      </c>
      <c r="M85" s="136">
        <f t="shared" si="222"/>
        <v>0</v>
      </c>
      <c r="N85" s="136">
        <f t="shared" si="223"/>
        <v>0</v>
      </c>
      <c r="O85" s="136">
        <f t="shared" si="224"/>
        <v>0</v>
      </c>
      <c r="P85" s="138" t="s">
        <v>118</v>
      </c>
      <c r="Q85" s="136">
        <f t="shared" si="225"/>
        <v>0</v>
      </c>
      <c r="R85" s="136">
        <f t="shared" si="226"/>
        <v>0</v>
      </c>
      <c r="S85" s="139">
        <f t="shared" si="227"/>
        <v>0</v>
      </c>
    </row>
    <row r="86" spans="1:25" s="149" customFormat="1" ht="24">
      <c r="A86" s="137" t="s">
        <v>419</v>
      </c>
      <c r="B86" s="144" t="s">
        <v>110</v>
      </c>
      <c r="C86" s="145">
        <v>96374</v>
      </c>
      <c r="D86" s="47" t="s">
        <v>229</v>
      </c>
      <c r="E86" s="135" t="s">
        <v>45</v>
      </c>
      <c r="F86" s="148">
        <v>77.94</v>
      </c>
      <c r="G86" s="136"/>
      <c r="H86" s="136"/>
      <c r="I86" s="136">
        <f t="shared" si="218"/>
        <v>0</v>
      </c>
      <c r="J86" s="136">
        <f t="shared" si="219"/>
        <v>0</v>
      </c>
      <c r="K86" s="136">
        <f t="shared" si="220"/>
        <v>0</v>
      </c>
      <c r="L86" s="136">
        <f t="shared" si="221"/>
        <v>0</v>
      </c>
      <c r="M86" s="136">
        <f t="shared" si="222"/>
        <v>0</v>
      </c>
      <c r="N86" s="136">
        <f t="shared" si="223"/>
        <v>0</v>
      </c>
      <c r="O86" s="136">
        <f t="shared" si="224"/>
        <v>0</v>
      </c>
      <c r="P86" s="138" t="s">
        <v>118</v>
      </c>
      <c r="Q86" s="136">
        <f t="shared" si="225"/>
        <v>0</v>
      </c>
      <c r="R86" s="136">
        <f t="shared" si="226"/>
        <v>0</v>
      </c>
      <c r="S86" s="139">
        <f t="shared" si="227"/>
        <v>0</v>
      </c>
    </row>
    <row r="87" spans="1:25" s="149" customFormat="1">
      <c r="A87" s="114" t="s">
        <v>159</v>
      </c>
      <c r="B87" s="115"/>
      <c r="C87" s="115"/>
      <c r="D87" s="122" t="s">
        <v>421</v>
      </c>
      <c r="E87" s="122"/>
      <c r="F87" s="122"/>
      <c r="G87" s="147"/>
      <c r="H87" s="147"/>
      <c r="I87" s="147"/>
      <c r="J87" s="147"/>
      <c r="K87" s="147"/>
      <c r="L87" s="147"/>
      <c r="M87" s="147"/>
      <c r="N87" s="147"/>
      <c r="O87" s="147"/>
      <c r="P87" s="147"/>
      <c r="Q87" s="147"/>
      <c r="R87" s="147"/>
      <c r="S87" s="147"/>
    </row>
    <row r="88" spans="1:25" s="149" customFormat="1" ht="24">
      <c r="A88" s="137" t="s">
        <v>420</v>
      </c>
      <c r="B88" s="144" t="s">
        <v>110</v>
      </c>
      <c r="C88" s="145">
        <v>102257</v>
      </c>
      <c r="D88" s="47" t="s">
        <v>824</v>
      </c>
      <c r="E88" s="135" t="s">
        <v>42</v>
      </c>
      <c r="F88" s="148">
        <v>36.380000000000003</v>
      </c>
      <c r="G88" s="136"/>
      <c r="H88" s="136"/>
      <c r="I88" s="136">
        <f t="shared" ref="I88" si="228">ROUND((H88+G88),2)</f>
        <v>0</v>
      </c>
      <c r="J88" s="136">
        <f t="shared" ref="J88" si="229">ROUND((G88*F88),2)</f>
        <v>0</v>
      </c>
      <c r="K88" s="136">
        <f t="shared" ref="K88" si="230">ROUND((H88*F88),2)</f>
        <v>0</v>
      </c>
      <c r="L88" s="136">
        <f t="shared" ref="L88" si="231">ROUND((K88+J88),2)</f>
        <v>0</v>
      </c>
      <c r="M88" s="136">
        <f t="shared" ref="M88" si="232">ROUND((IF(P88="BDI 1",((1+($S$3/100))*G88),((1+($S$4/100))*G88))),2)</f>
        <v>0</v>
      </c>
      <c r="N88" s="136">
        <f t="shared" ref="N88" si="233">ROUND((IF(P88="BDI 1",((1+($S$3/100))*H88),((1+($S$4/100))*H88))),2)</f>
        <v>0</v>
      </c>
      <c r="O88" s="136">
        <f t="shared" ref="O88" si="234">ROUND((M88+N88),2)</f>
        <v>0</v>
      </c>
      <c r="P88" s="138" t="s">
        <v>118</v>
      </c>
      <c r="Q88" s="136">
        <f t="shared" ref="Q88" si="235">ROUND(M88*F88,2)</f>
        <v>0</v>
      </c>
      <c r="R88" s="136">
        <f t="shared" ref="R88" si="236">ROUND(N88*F88,2)</f>
        <v>0</v>
      </c>
      <c r="S88" s="139">
        <f t="shared" ref="S88" si="237">ROUND(Q88+R88,2)</f>
        <v>0</v>
      </c>
    </row>
    <row r="89" spans="1:25">
      <c r="A89" s="27"/>
      <c r="B89" s="27"/>
      <c r="C89" s="17"/>
      <c r="D89" s="45"/>
      <c r="E89" s="17"/>
      <c r="F89" s="18"/>
      <c r="G89" s="22"/>
      <c r="H89" s="22"/>
      <c r="I89" s="22"/>
      <c r="J89" s="22"/>
      <c r="K89" s="22"/>
      <c r="L89" s="22"/>
      <c r="M89" s="20"/>
      <c r="N89" s="20"/>
      <c r="O89" s="20"/>
      <c r="P89" s="20"/>
      <c r="Q89" s="20"/>
      <c r="R89" s="20"/>
      <c r="S89" s="21"/>
      <c r="T89"/>
    </row>
    <row r="90" spans="1:25">
      <c r="A90" s="56">
        <v>5</v>
      </c>
      <c r="B90" s="57"/>
      <c r="C90" s="58"/>
      <c r="D90" s="143" t="s">
        <v>422</v>
      </c>
      <c r="E90" s="59"/>
      <c r="F90" s="60"/>
      <c r="G90" s="62"/>
      <c r="H90" s="62"/>
      <c r="I90" s="62"/>
      <c r="J90" s="62">
        <f>ROUND(SUM(J92:J99),2)</f>
        <v>0</v>
      </c>
      <c r="K90" s="147">
        <f>ROUND(SUM(K92:K99),2)</f>
        <v>0</v>
      </c>
      <c r="L90" s="147">
        <f>ROUND(SUM(L92:L99),2)</f>
        <v>0</v>
      </c>
      <c r="M90" s="62"/>
      <c r="N90" s="62"/>
      <c r="O90" s="62"/>
      <c r="P90" s="62"/>
      <c r="Q90" s="62">
        <f>ROUND(SUM(Q92:Q99),2)</f>
        <v>0</v>
      </c>
      <c r="R90" s="120">
        <f>ROUND(SUM(R92:R99),2)</f>
        <v>0</v>
      </c>
      <c r="S90" s="120">
        <f>ROUND(SUM(S92:S99),2)</f>
        <v>0</v>
      </c>
      <c r="T90"/>
    </row>
    <row r="91" spans="1:25" s="102" customFormat="1">
      <c r="A91" s="108" t="s">
        <v>17</v>
      </c>
      <c r="B91" s="109"/>
      <c r="C91" s="109"/>
      <c r="D91" s="122" t="s">
        <v>385</v>
      </c>
      <c r="E91" s="111"/>
      <c r="F91" s="111"/>
      <c r="G91" s="110"/>
      <c r="H91" s="110"/>
      <c r="I91" s="110"/>
      <c r="J91" s="110"/>
      <c r="K91" s="110"/>
      <c r="L91" s="110"/>
      <c r="M91" s="110"/>
      <c r="N91" s="103"/>
      <c r="O91" s="103"/>
      <c r="P91" s="103"/>
      <c r="Q91" s="103"/>
      <c r="R91" s="103"/>
      <c r="S91" s="103"/>
    </row>
    <row r="92" spans="1:25" ht="60">
      <c r="A92" s="99" t="s">
        <v>423</v>
      </c>
      <c r="B92" s="112" t="s">
        <v>110</v>
      </c>
      <c r="C92" s="145">
        <v>100383</v>
      </c>
      <c r="D92" s="47" t="s">
        <v>819</v>
      </c>
      <c r="E92" s="97" t="s">
        <v>42</v>
      </c>
      <c r="F92" s="148">
        <v>490.12</v>
      </c>
      <c r="G92" s="98"/>
      <c r="H92" s="98"/>
      <c r="I92" s="98">
        <f t="shared" ref="I92:I95" si="238">ROUND((H92+G92),2)</f>
        <v>0</v>
      </c>
      <c r="J92" s="98">
        <f t="shared" ref="J92:J95" si="239">ROUND((G92*F92),2)</f>
        <v>0</v>
      </c>
      <c r="K92" s="98">
        <f t="shared" ref="K92:K95" si="240">ROUND((H92*F92),2)</f>
        <v>0</v>
      </c>
      <c r="L92" s="98">
        <f t="shared" ref="L92:L95" si="241">ROUND((K92+J92),2)</f>
        <v>0</v>
      </c>
      <c r="M92" s="98">
        <f t="shared" ref="M92:M95" si="242">ROUND((IF(P92="BDI 1",((1+($S$3/100))*G92),((1+($S$4/100))*G92))),2)</f>
        <v>0</v>
      </c>
      <c r="N92" s="98">
        <f t="shared" ref="N92:N95" si="243">ROUND((IF(P92="BDI 1",((1+($S$3/100))*H92),((1+($S$4/100))*H92))),2)</f>
        <v>0</v>
      </c>
      <c r="O92" s="98">
        <f t="shared" ref="O92:O95" si="244">ROUND((M92+N92),2)</f>
        <v>0</v>
      </c>
      <c r="P92" s="100" t="s">
        <v>118</v>
      </c>
      <c r="Q92" s="98">
        <f t="shared" ref="Q92:Q95" si="245">ROUND(M92*F92,2)</f>
        <v>0</v>
      </c>
      <c r="R92" s="98">
        <f t="shared" ref="R92:R95" si="246">ROUND(N92*F92,2)</f>
        <v>0</v>
      </c>
      <c r="S92" s="101">
        <f t="shared" ref="S92:S95" si="247">ROUND(Q92+R92,2)</f>
        <v>0</v>
      </c>
      <c r="T92" s="96"/>
      <c r="U92" s="96"/>
      <c r="V92" s="96"/>
      <c r="W92" s="96"/>
      <c r="X92" s="96"/>
      <c r="Y92" s="96"/>
    </row>
    <row r="93" spans="1:25" s="149" customFormat="1" ht="48">
      <c r="A93" s="137" t="s">
        <v>424</v>
      </c>
      <c r="B93" s="144" t="s">
        <v>110</v>
      </c>
      <c r="C93" s="145">
        <v>92543</v>
      </c>
      <c r="D93" s="47" t="s">
        <v>820</v>
      </c>
      <c r="E93" s="135" t="s">
        <v>42</v>
      </c>
      <c r="F93" s="148">
        <v>490.12</v>
      </c>
      <c r="G93" s="136"/>
      <c r="H93" s="136"/>
      <c r="I93" s="136">
        <f t="shared" ref="I93" si="248">ROUND((H93+G93),2)</f>
        <v>0</v>
      </c>
      <c r="J93" s="136">
        <f t="shared" ref="J93" si="249">ROUND((G93*F93),2)</f>
        <v>0</v>
      </c>
      <c r="K93" s="136">
        <f t="shared" ref="K93" si="250">ROUND((H93*F93),2)</f>
        <v>0</v>
      </c>
      <c r="L93" s="136">
        <f t="shared" ref="L93" si="251">ROUND((K93+J93),2)</f>
        <v>0</v>
      </c>
      <c r="M93" s="136">
        <f t="shared" ref="M93" si="252">ROUND((IF(P93="BDI 1",((1+($S$3/100))*G93),((1+($S$4/100))*G93))),2)</f>
        <v>0</v>
      </c>
      <c r="N93" s="136">
        <f t="shared" ref="N93" si="253">ROUND((IF(P93="BDI 1",((1+($S$3/100))*H93),((1+($S$4/100))*H93))),2)</f>
        <v>0</v>
      </c>
      <c r="O93" s="136">
        <f t="shared" ref="O93" si="254">ROUND((M93+N93),2)</f>
        <v>0</v>
      </c>
      <c r="P93" s="138" t="s">
        <v>118</v>
      </c>
      <c r="Q93" s="136">
        <f t="shared" ref="Q93" si="255">ROUND(M93*F93,2)</f>
        <v>0</v>
      </c>
      <c r="R93" s="136">
        <f t="shared" ref="R93" si="256">ROUND(N93*F93,2)</f>
        <v>0</v>
      </c>
      <c r="S93" s="139">
        <f t="shared" ref="S93" si="257">ROUND(Q93+R93,2)</f>
        <v>0</v>
      </c>
    </row>
    <row r="94" spans="1:25" s="149" customFormat="1">
      <c r="A94" s="114" t="s">
        <v>18</v>
      </c>
      <c r="B94" s="115"/>
      <c r="C94" s="115"/>
      <c r="D94" s="122" t="s">
        <v>426</v>
      </c>
      <c r="E94" s="122"/>
      <c r="F94" s="122"/>
      <c r="G94" s="147"/>
      <c r="H94" s="147"/>
      <c r="I94" s="147"/>
      <c r="J94" s="147"/>
      <c r="K94" s="147"/>
      <c r="L94" s="147"/>
      <c r="M94" s="147"/>
      <c r="N94" s="147"/>
      <c r="O94" s="147"/>
      <c r="P94" s="147"/>
      <c r="Q94" s="147"/>
      <c r="R94" s="147"/>
      <c r="S94" s="147"/>
    </row>
    <row r="95" spans="1:25" ht="48">
      <c r="A95" s="99" t="s">
        <v>425</v>
      </c>
      <c r="B95" s="112" t="s">
        <v>110</v>
      </c>
      <c r="C95" s="145">
        <v>94207</v>
      </c>
      <c r="D95" s="47" t="s">
        <v>102</v>
      </c>
      <c r="E95" s="97" t="s">
        <v>42</v>
      </c>
      <c r="F95" s="148">
        <v>490.12</v>
      </c>
      <c r="G95" s="98"/>
      <c r="H95" s="98"/>
      <c r="I95" s="98">
        <f t="shared" si="238"/>
        <v>0</v>
      </c>
      <c r="J95" s="98">
        <f t="shared" si="239"/>
        <v>0</v>
      </c>
      <c r="K95" s="98">
        <f t="shared" si="240"/>
        <v>0</v>
      </c>
      <c r="L95" s="98">
        <f t="shared" si="241"/>
        <v>0</v>
      </c>
      <c r="M95" s="98">
        <f t="shared" si="242"/>
        <v>0</v>
      </c>
      <c r="N95" s="98">
        <f t="shared" si="243"/>
        <v>0</v>
      </c>
      <c r="O95" s="98">
        <f t="shared" si="244"/>
        <v>0</v>
      </c>
      <c r="P95" s="113" t="s">
        <v>118</v>
      </c>
      <c r="Q95" s="98">
        <f t="shared" si="245"/>
        <v>0</v>
      </c>
      <c r="R95" s="98">
        <f t="shared" si="246"/>
        <v>0</v>
      </c>
      <c r="S95" s="101">
        <f t="shared" si="247"/>
        <v>0</v>
      </c>
      <c r="T95" s="96"/>
      <c r="U95" s="96"/>
      <c r="V95" s="96"/>
      <c r="W95" s="96"/>
      <c r="X95" s="96"/>
      <c r="Y95" s="96"/>
    </row>
    <row r="96" spans="1:25" s="149" customFormat="1">
      <c r="A96" s="114" t="s">
        <v>122</v>
      </c>
      <c r="B96" s="115"/>
      <c r="C96" s="115"/>
      <c r="D96" s="122" t="s">
        <v>427</v>
      </c>
      <c r="E96" s="122"/>
      <c r="F96" s="122"/>
      <c r="G96" s="147"/>
      <c r="H96" s="147"/>
      <c r="I96" s="147"/>
      <c r="J96" s="147"/>
      <c r="K96" s="147"/>
      <c r="L96" s="147"/>
      <c r="M96" s="147"/>
      <c r="N96" s="147"/>
      <c r="O96" s="147"/>
      <c r="P96" s="147"/>
      <c r="Q96" s="147"/>
      <c r="R96" s="147"/>
      <c r="S96" s="147"/>
    </row>
    <row r="97" spans="1:20" s="102" customFormat="1" ht="36">
      <c r="A97" s="106" t="s">
        <v>428</v>
      </c>
      <c r="B97" s="112" t="s">
        <v>110</v>
      </c>
      <c r="C97" s="145">
        <v>94229</v>
      </c>
      <c r="D97" s="47" t="s">
        <v>103</v>
      </c>
      <c r="E97" s="104" t="s">
        <v>45</v>
      </c>
      <c r="F97" s="148">
        <v>154.4</v>
      </c>
      <c r="G97" s="105"/>
      <c r="H97" s="105"/>
      <c r="I97" s="105">
        <f t="shared" ref="I97:I99" si="258">ROUND((H97+G97),2)</f>
        <v>0</v>
      </c>
      <c r="J97" s="105">
        <f t="shared" ref="J97:J99" si="259">ROUND((G97*F97),2)</f>
        <v>0</v>
      </c>
      <c r="K97" s="105">
        <f t="shared" ref="K97:K99" si="260">ROUND((H97*F97),2)</f>
        <v>0</v>
      </c>
      <c r="L97" s="105">
        <f t="shared" ref="L97:L99" si="261">ROUND((K97+J97),2)</f>
        <v>0</v>
      </c>
      <c r="M97" s="105">
        <f t="shared" ref="M97:M99" si="262">ROUND((IF(P97="BDI 1",((1+($S$3/100))*G97),((1+($S$4/100))*G97))),2)</f>
        <v>0</v>
      </c>
      <c r="N97" s="105">
        <f t="shared" ref="N97:N99" si="263">ROUND((IF(P97="BDI 1",((1+($S$3/100))*H97),((1+($S$4/100))*H97))),2)</f>
        <v>0</v>
      </c>
      <c r="O97" s="105">
        <f t="shared" ref="O97:O99" si="264">ROUND((M97+N97),2)</f>
        <v>0</v>
      </c>
      <c r="P97" s="113" t="s">
        <v>118</v>
      </c>
      <c r="Q97" s="105">
        <f t="shared" ref="Q97:Q99" si="265">ROUND(M97*F97,2)</f>
        <v>0</v>
      </c>
      <c r="R97" s="105">
        <f t="shared" ref="R97:R99" si="266">ROUND(N97*F97,2)</f>
        <v>0</v>
      </c>
      <c r="S97" s="107">
        <f t="shared" ref="S97:S99" si="267">ROUND(Q97+R97,2)</f>
        <v>0</v>
      </c>
    </row>
    <row r="98" spans="1:20" s="102" customFormat="1" ht="24">
      <c r="A98" s="137" t="s">
        <v>429</v>
      </c>
      <c r="B98" s="112" t="s">
        <v>110</v>
      </c>
      <c r="C98" s="145">
        <v>94231</v>
      </c>
      <c r="D98" s="47" t="s">
        <v>104</v>
      </c>
      <c r="E98" s="104" t="s">
        <v>45</v>
      </c>
      <c r="F98" s="148">
        <v>53.63</v>
      </c>
      <c r="G98" s="105"/>
      <c r="H98" s="105"/>
      <c r="I98" s="105">
        <f t="shared" si="258"/>
        <v>0</v>
      </c>
      <c r="J98" s="105">
        <f t="shared" si="259"/>
        <v>0</v>
      </c>
      <c r="K98" s="105">
        <f t="shared" si="260"/>
        <v>0</v>
      </c>
      <c r="L98" s="105">
        <f t="shared" si="261"/>
        <v>0</v>
      </c>
      <c r="M98" s="105">
        <f t="shared" si="262"/>
        <v>0</v>
      </c>
      <c r="N98" s="105">
        <f t="shared" si="263"/>
        <v>0</v>
      </c>
      <c r="O98" s="105">
        <f t="shared" si="264"/>
        <v>0</v>
      </c>
      <c r="P98" s="113" t="s">
        <v>118</v>
      </c>
      <c r="Q98" s="105">
        <f t="shared" si="265"/>
        <v>0</v>
      </c>
      <c r="R98" s="105">
        <f t="shared" si="266"/>
        <v>0</v>
      </c>
      <c r="S98" s="107">
        <f t="shared" si="267"/>
        <v>0</v>
      </c>
    </row>
    <row r="99" spans="1:20" s="102" customFormat="1" ht="36">
      <c r="A99" s="137" t="s">
        <v>430</v>
      </c>
      <c r="B99" s="112" t="s">
        <v>110</v>
      </c>
      <c r="C99" s="145">
        <v>94451</v>
      </c>
      <c r="D99" s="47" t="s">
        <v>105</v>
      </c>
      <c r="E99" s="104" t="s">
        <v>45</v>
      </c>
      <c r="F99" s="148">
        <v>74.2</v>
      </c>
      <c r="G99" s="105"/>
      <c r="H99" s="105"/>
      <c r="I99" s="105">
        <f t="shared" si="258"/>
        <v>0</v>
      </c>
      <c r="J99" s="105">
        <f t="shared" si="259"/>
        <v>0</v>
      </c>
      <c r="K99" s="105">
        <f t="shared" si="260"/>
        <v>0</v>
      </c>
      <c r="L99" s="105">
        <f t="shared" si="261"/>
        <v>0</v>
      </c>
      <c r="M99" s="105">
        <f t="shared" si="262"/>
        <v>0</v>
      </c>
      <c r="N99" s="105">
        <f t="shared" si="263"/>
        <v>0</v>
      </c>
      <c r="O99" s="105">
        <f t="shared" si="264"/>
        <v>0</v>
      </c>
      <c r="P99" s="113" t="s">
        <v>118</v>
      </c>
      <c r="Q99" s="105">
        <f t="shared" si="265"/>
        <v>0</v>
      </c>
      <c r="R99" s="105">
        <f t="shared" si="266"/>
        <v>0</v>
      </c>
      <c r="S99" s="107">
        <f t="shared" si="267"/>
        <v>0</v>
      </c>
    </row>
    <row r="100" spans="1:20">
      <c r="A100" s="76"/>
      <c r="B100" s="28"/>
      <c r="C100" s="16"/>
      <c r="D100" s="77"/>
      <c r="E100" s="23"/>
      <c r="F100" s="10"/>
      <c r="G100" s="78"/>
      <c r="H100" s="78"/>
      <c r="I100" s="78"/>
      <c r="J100" s="78"/>
      <c r="K100" s="78"/>
      <c r="L100" s="78"/>
      <c r="M100" s="78"/>
      <c r="N100" s="78"/>
      <c r="O100" s="78"/>
      <c r="P100" s="78"/>
      <c r="Q100" s="78"/>
      <c r="R100" s="78"/>
      <c r="S100" s="79"/>
      <c r="T100"/>
    </row>
    <row r="101" spans="1:20">
      <c r="A101" s="56">
        <v>6</v>
      </c>
      <c r="B101" s="57"/>
      <c r="C101" s="58"/>
      <c r="D101" s="143" t="s">
        <v>431</v>
      </c>
      <c r="E101" s="59"/>
      <c r="F101" s="60"/>
      <c r="G101" s="62"/>
      <c r="H101" s="62"/>
      <c r="I101" s="62"/>
      <c r="J101" s="62">
        <f>ROUND(SUM(J102:J104),2)</f>
        <v>0</v>
      </c>
      <c r="K101" s="147">
        <f>ROUND(SUM(K102:K104),2)</f>
        <v>0</v>
      </c>
      <c r="L101" s="147">
        <f>ROUND(SUM(L102:L104),2)</f>
        <v>0</v>
      </c>
      <c r="M101" s="62"/>
      <c r="N101" s="62"/>
      <c r="O101" s="62"/>
      <c r="P101" s="62"/>
      <c r="Q101" s="130">
        <f>ROUND(SUM(Q102:Q104),2)</f>
        <v>0</v>
      </c>
      <c r="R101" s="130">
        <f>ROUND(SUM(R102:R104),2)</f>
        <v>0</v>
      </c>
      <c r="S101" s="62">
        <f>ROUND(SUM(S102:S104),2)</f>
        <v>0</v>
      </c>
      <c r="T101"/>
    </row>
    <row r="102" spans="1:20" ht="36">
      <c r="A102" s="61" t="s">
        <v>123</v>
      </c>
      <c r="B102" s="129" t="s">
        <v>110</v>
      </c>
      <c r="C102" s="145">
        <v>98565</v>
      </c>
      <c r="D102" s="47" t="s">
        <v>245</v>
      </c>
      <c r="E102" s="13" t="s">
        <v>42</v>
      </c>
      <c r="F102" s="148">
        <v>107.01</v>
      </c>
      <c r="G102" s="14"/>
      <c r="H102" s="14"/>
      <c r="I102" s="14">
        <f t="shared" ref="I102" si="268">ROUND((H102+G102),2)</f>
        <v>0</v>
      </c>
      <c r="J102" s="14">
        <f t="shared" ref="J102" si="269">ROUND((G102*F102),2)</f>
        <v>0</v>
      </c>
      <c r="K102" s="14">
        <f t="shared" ref="K102" si="270">ROUND((H102*F102),2)</f>
        <v>0</v>
      </c>
      <c r="L102" s="14">
        <f t="shared" ref="L102" si="271">ROUND((K102+J102),2)</f>
        <v>0</v>
      </c>
      <c r="M102" s="14">
        <f t="shared" ref="M102" si="272">ROUND((IF(P102="BDI 1",((1+($S$3/100))*G102),((1+($S$4/100))*G102))),2)</f>
        <v>0</v>
      </c>
      <c r="N102" s="14">
        <f t="shared" ref="N102" si="273">ROUND((IF(P102="BDI 1",((1+($S$3/100))*H102),((1+($S$4/100))*H102))),2)</f>
        <v>0</v>
      </c>
      <c r="O102" s="14">
        <f t="shared" ref="O102" si="274">ROUND((M102+N102),2)</f>
        <v>0</v>
      </c>
      <c r="P102" s="55" t="s">
        <v>118</v>
      </c>
      <c r="Q102" s="14">
        <f t="shared" ref="Q102" si="275">ROUND(M102*F102,2)</f>
        <v>0</v>
      </c>
      <c r="R102" s="14">
        <f t="shared" ref="R102" si="276">ROUND(N102*F102,2)</f>
        <v>0</v>
      </c>
      <c r="S102" s="15">
        <f t="shared" ref="S102" si="277">ROUND(Q102+R102,2)</f>
        <v>0</v>
      </c>
      <c r="T102"/>
    </row>
    <row r="103" spans="1:20" s="124" customFormat="1" ht="36">
      <c r="A103" s="127" t="s">
        <v>273</v>
      </c>
      <c r="B103" s="129" t="s">
        <v>110</v>
      </c>
      <c r="C103" s="145">
        <v>98556</v>
      </c>
      <c r="D103" s="47" t="s">
        <v>243</v>
      </c>
      <c r="E103" s="125" t="s">
        <v>42</v>
      </c>
      <c r="F103" s="148">
        <v>222.3</v>
      </c>
      <c r="G103" s="126"/>
      <c r="H103" s="126"/>
      <c r="I103" s="126">
        <f t="shared" ref="I103:I104" si="278">ROUND((H103+G103),2)</f>
        <v>0</v>
      </c>
      <c r="J103" s="126">
        <f t="shared" ref="J103:J104" si="279">ROUND((G103*F103),2)</f>
        <v>0</v>
      </c>
      <c r="K103" s="126">
        <f t="shared" ref="K103:K104" si="280">ROUND((H103*F103),2)</f>
        <v>0</v>
      </c>
      <c r="L103" s="126">
        <f t="shared" ref="L103:L104" si="281">ROUND((K103+J103),2)</f>
        <v>0</v>
      </c>
      <c r="M103" s="126">
        <f t="shared" ref="M103:M104" si="282">ROUND((IF(P103="BDI 1",((1+($S$3/100))*G103),((1+($S$4/100))*G103))),2)</f>
        <v>0</v>
      </c>
      <c r="N103" s="126">
        <f t="shared" ref="N103:N104" si="283">ROUND((IF(P103="BDI 1",((1+($S$3/100))*H103),((1+($S$4/100))*H103))),2)</f>
        <v>0</v>
      </c>
      <c r="O103" s="126">
        <f t="shared" ref="O103:O104" si="284">ROUND((M103+N103),2)</f>
        <v>0</v>
      </c>
      <c r="P103" s="131" t="s">
        <v>118</v>
      </c>
      <c r="Q103" s="126">
        <f t="shared" ref="Q103:Q104" si="285">ROUND(M103*F103,2)</f>
        <v>0</v>
      </c>
      <c r="R103" s="126">
        <f t="shared" ref="R103:R104" si="286">ROUND(N103*F103,2)</f>
        <v>0</v>
      </c>
      <c r="S103" s="128">
        <f t="shared" ref="S103:S104" si="287">ROUND(Q103+R103,2)</f>
        <v>0</v>
      </c>
    </row>
    <row r="104" spans="1:20" s="124" customFormat="1" ht="24">
      <c r="A104" s="127" t="s">
        <v>274</v>
      </c>
      <c r="B104" s="129" t="s">
        <v>110</v>
      </c>
      <c r="C104" s="145">
        <v>98555</v>
      </c>
      <c r="D104" s="47" t="s">
        <v>242</v>
      </c>
      <c r="E104" s="125" t="s">
        <v>42</v>
      </c>
      <c r="F104" s="148">
        <v>416.29</v>
      </c>
      <c r="G104" s="126"/>
      <c r="H104" s="126"/>
      <c r="I104" s="126">
        <f t="shared" si="278"/>
        <v>0</v>
      </c>
      <c r="J104" s="126">
        <f t="shared" si="279"/>
        <v>0</v>
      </c>
      <c r="K104" s="126">
        <f t="shared" si="280"/>
        <v>0</v>
      </c>
      <c r="L104" s="126">
        <f t="shared" si="281"/>
        <v>0</v>
      </c>
      <c r="M104" s="126">
        <f t="shared" si="282"/>
        <v>0</v>
      </c>
      <c r="N104" s="126">
        <f t="shared" si="283"/>
        <v>0</v>
      </c>
      <c r="O104" s="126">
        <f t="shared" si="284"/>
        <v>0</v>
      </c>
      <c r="P104" s="131" t="s">
        <v>118</v>
      </c>
      <c r="Q104" s="126">
        <f t="shared" si="285"/>
        <v>0</v>
      </c>
      <c r="R104" s="126">
        <f t="shared" si="286"/>
        <v>0</v>
      </c>
      <c r="S104" s="128">
        <f t="shared" si="287"/>
        <v>0</v>
      </c>
    </row>
    <row r="105" spans="1:20">
      <c r="A105" s="76"/>
      <c r="B105" s="28"/>
      <c r="C105" s="16"/>
      <c r="D105" s="77"/>
      <c r="E105" s="23"/>
      <c r="F105" s="10"/>
      <c r="G105" s="78"/>
      <c r="H105" s="78"/>
      <c r="I105" s="78"/>
      <c r="J105" s="78"/>
      <c r="K105" s="78"/>
      <c r="L105" s="78"/>
      <c r="M105" s="78"/>
      <c r="N105" s="78"/>
      <c r="O105" s="78"/>
      <c r="P105" s="78"/>
      <c r="Q105" s="78"/>
      <c r="R105" s="78"/>
      <c r="S105" s="79"/>
      <c r="T105"/>
    </row>
    <row r="106" spans="1:20">
      <c r="A106" s="56">
        <v>7</v>
      </c>
      <c r="B106" s="57"/>
      <c r="C106" s="58"/>
      <c r="D106" s="143" t="s">
        <v>436</v>
      </c>
      <c r="E106" s="59"/>
      <c r="F106" s="60"/>
      <c r="G106" s="62"/>
      <c r="H106" s="62"/>
      <c r="I106" s="62"/>
      <c r="J106" s="147">
        <f t="shared" ref="J106:K106" si="288">ROUND(SUM(J109:J131),2)</f>
        <v>0</v>
      </c>
      <c r="K106" s="147">
        <f t="shared" si="288"/>
        <v>0</v>
      </c>
      <c r="L106" s="62">
        <f>ROUND(SUM(L109:L131),2)</f>
        <v>0</v>
      </c>
      <c r="M106" s="62"/>
      <c r="N106" s="62"/>
      <c r="O106" s="62"/>
      <c r="P106" s="62"/>
      <c r="Q106" s="147">
        <f t="shared" ref="Q106:R106" si="289">ROUND((SUM(Q109:Q131)),2)</f>
        <v>0</v>
      </c>
      <c r="R106" s="147">
        <f t="shared" si="289"/>
        <v>0</v>
      </c>
      <c r="S106" s="62">
        <f>ROUND((SUM(S109:S131)),2)</f>
        <v>0</v>
      </c>
      <c r="T106"/>
    </row>
    <row r="107" spans="1:20" s="149" customFormat="1">
      <c r="A107" s="114" t="s">
        <v>19</v>
      </c>
      <c r="B107" s="115"/>
      <c r="C107" s="115"/>
      <c r="D107" s="122" t="s">
        <v>437</v>
      </c>
      <c r="E107" s="122"/>
      <c r="F107" s="122"/>
      <c r="G107" s="147"/>
      <c r="H107" s="147"/>
      <c r="I107" s="147"/>
      <c r="J107" s="147"/>
      <c r="K107" s="147"/>
      <c r="L107" s="147"/>
      <c r="M107" s="147"/>
      <c r="N107" s="147"/>
      <c r="O107" s="147"/>
      <c r="P107" s="147"/>
      <c r="Q107" s="147"/>
      <c r="R107" s="147"/>
      <c r="S107" s="147"/>
    </row>
    <row r="108" spans="1:20" s="149" customFormat="1">
      <c r="A108" s="114" t="s">
        <v>432</v>
      </c>
      <c r="B108" s="115"/>
      <c r="C108" s="115"/>
      <c r="D108" s="122" t="s">
        <v>438</v>
      </c>
      <c r="E108" s="122"/>
      <c r="F108" s="122"/>
      <c r="G108" s="147"/>
      <c r="H108" s="147"/>
      <c r="I108" s="147"/>
      <c r="J108" s="147"/>
      <c r="K108" s="147"/>
      <c r="L108" s="147"/>
      <c r="M108" s="147"/>
      <c r="N108" s="147"/>
      <c r="O108" s="147"/>
      <c r="P108" s="147"/>
      <c r="Q108" s="147"/>
      <c r="R108" s="147"/>
      <c r="S108" s="147"/>
    </row>
    <row r="109" spans="1:20" ht="60">
      <c r="A109" s="61" t="s">
        <v>433</v>
      </c>
      <c r="B109" s="144" t="s">
        <v>110</v>
      </c>
      <c r="C109" s="145">
        <v>90844</v>
      </c>
      <c r="D109" s="47" t="s">
        <v>816</v>
      </c>
      <c r="E109" s="13" t="s">
        <v>41</v>
      </c>
      <c r="F109" s="148">
        <v>12</v>
      </c>
      <c r="G109" s="14"/>
      <c r="H109" s="14"/>
      <c r="I109" s="14">
        <f t="shared" ref="I109:I115" si="290">ROUND((H109+G109),2)</f>
        <v>0</v>
      </c>
      <c r="J109" s="14">
        <f t="shared" ref="J109:J115" si="291">ROUND((G109*F109),2)</f>
        <v>0</v>
      </c>
      <c r="K109" s="14">
        <f t="shared" ref="K109:K115" si="292">ROUND((H109*F109),2)</f>
        <v>0</v>
      </c>
      <c r="L109" s="14">
        <f t="shared" ref="L109:L115" si="293">ROUND((K109+J109),2)</f>
        <v>0</v>
      </c>
      <c r="M109" s="14">
        <f t="shared" ref="M109:M115" si="294">ROUND((IF(P109="BDI 1",((1+($S$3/100))*G109),((1+($S$4/100))*G109))),2)</f>
        <v>0</v>
      </c>
      <c r="N109" s="14">
        <f t="shared" ref="N109:N115" si="295">ROUND((IF(P109="BDI 1",((1+($S$3/100))*H109),((1+($S$4/100))*H109))),2)</f>
        <v>0</v>
      </c>
      <c r="O109" s="14">
        <f t="shared" ref="O109:O115" si="296">ROUND((M109+N109),2)</f>
        <v>0</v>
      </c>
      <c r="P109" s="55" t="s">
        <v>118</v>
      </c>
      <c r="Q109" s="14">
        <f t="shared" ref="Q109:Q115" si="297">ROUND(M109*F109,2)</f>
        <v>0</v>
      </c>
      <c r="R109" s="14">
        <f t="shared" ref="R109:R115" si="298">ROUND(N109*F109,2)</f>
        <v>0</v>
      </c>
      <c r="S109" s="15">
        <f t="shared" ref="S109:S115" si="299">ROUND(Q109+R109,2)</f>
        <v>0</v>
      </c>
      <c r="T109"/>
    </row>
    <row r="110" spans="1:20" ht="60">
      <c r="A110" s="137" t="s">
        <v>434</v>
      </c>
      <c r="B110" s="132" t="s">
        <v>110</v>
      </c>
      <c r="C110" s="145">
        <v>90843</v>
      </c>
      <c r="D110" s="47" t="s">
        <v>815</v>
      </c>
      <c r="E110" s="13" t="s">
        <v>41</v>
      </c>
      <c r="F110" s="148">
        <v>8</v>
      </c>
      <c r="G110" s="14"/>
      <c r="H110" s="14"/>
      <c r="I110" s="14">
        <f t="shared" si="290"/>
        <v>0</v>
      </c>
      <c r="J110" s="14">
        <f t="shared" si="291"/>
        <v>0</v>
      </c>
      <c r="K110" s="14">
        <f t="shared" si="292"/>
        <v>0</v>
      </c>
      <c r="L110" s="14">
        <f t="shared" si="293"/>
        <v>0</v>
      </c>
      <c r="M110" s="14">
        <f t="shared" si="294"/>
        <v>0</v>
      </c>
      <c r="N110" s="14">
        <f t="shared" si="295"/>
        <v>0</v>
      </c>
      <c r="O110" s="14">
        <f t="shared" si="296"/>
        <v>0</v>
      </c>
      <c r="P110" s="55" t="s">
        <v>118</v>
      </c>
      <c r="Q110" s="14">
        <f t="shared" si="297"/>
        <v>0</v>
      </c>
      <c r="R110" s="14">
        <f t="shared" si="298"/>
        <v>0</v>
      </c>
      <c r="S110" s="15">
        <f t="shared" si="299"/>
        <v>0</v>
      </c>
      <c r="T110"/>
    </row>
    <row r="111" spans="1:20">
      <c r="A111" s="137" t="s">
        <v>435</v>
      </c>
      <c r="B111" s="144" t="s">
        <v>271</v>
      </c>
      <c r="C111" s="145">
        <v>2536</v>
      </c>
      <c r="D111" s="47" t="s">
        <v>306</v>
      </c>
      <c r="E111" s="13" t="s">
        <v>42</v>
      </c>
      <c r="F111" s="148">
        <v>7.98</v>
      </c>
      <c r="G111" s="14"/>
      <c r="H111" s="14"/>
      <c r="I111" s="14">
        <f t="shared" ref="I111:I114" si="300">ROUND((H111+G111),2)</f>
        <v>0</v>
      </c>
      <c r="J111" s="14">
        <f t="shared" ref="J111:J114" si="301">ROUND((G111*F111),2)</f>
        <v>0</v>
      </c>
      <c r="K111" s="14">
        <f t="shared" ref="K111:K114" si="302">ROUND((H111*F111),2)</f>
        <v>0</v>
      </c>
      <c r="L111" s="14">
        <f t="shared" ref="L111:L114" si="303">ROUND((K111+J111),2)</f>
        <v>0</v>
      </c>
      <c r="M111" s="14">
        <f t="shared" ref="M111:M114" si="304">ROUND((IF(P111="BDI 1",((1+($S$3/100))*G111),((1+($S$4/100))*G111))),2)</f>
        <v>0</v>
      </c>
      <c r="N111" s="14">
        <f t="shared" ref="N111:N114" si="305">ROUND((IF(P111="BDI 1",((1+($S$3/100))*H111),((1+($S$4/100))*H111))),2)</f>
        <v>0</v>
      </c>
      <c r="O111" s="14">
        <f t="shared" ref="O111:O114" si="306">ROUND((M111+N111),2)</f>
        <v>0</v>
      </c>
      <c r="P111" s="55" t="s">
        <v>118</v>
      </c>
      <c r="Q111" s="14">
        <f t="shared" ref="Q111:Q114" si="307">ROUND(M111*F111,2)</f>
        <v>0</v>
      </c>
      <c r="R111" s="14">
        <f t="shared" ref="R111:R114" si="308">ROUND(N111*F111,2)</f>
        <v>0</v>
      </c>
      <c r="S111" s="15">
        <f t="shared" ref="S111:S114" si="309">ROUND(Q111+R111,2)</f>
        <v>0</v>
      </c>
      <c r="T111"/>
    </row>
    <row r="112" spans="1:20" s="149" customFormat="1">
      <c r="A112" s="114" t="s">
        <v>20</v>
      </c>
      <c r="B112" s="115"/>
      <c r="C112" s="115"/>
      <c r="D112" s="122" t="s">
        <v>440</v>
      </c>
      <c r="E112" s="122"/>
      <c r="F112" s="122"/>
      <c r="G112" s="147"/>
      <c r="H112" s="147"/>
      <c r="I112" s="147"/>
      <c r="J112" s="147"/>
      <c r="K112" s="147"/>
      <c r="L112" s="147"/>
      <c r="M112" s="147"/>
      <c r="N112" s="147"/>
      <c r="O112" s="147"/>
      <c r="P112" s="147"/>
      <c r="Q112" s="147"/>
      <c r="R112" s="147"/>
      <c r="S112" s="147"/>
    </row>
    <row r="113" spans="1:20" s="149" customFormat="1">
      <c r="A113" s="114" t="s">
        <v>439</v>
      </c>
      <c r="B113" s="115"/>
      <c r="C113" s="115"/>
      <c r="D113" s="122" t="s">
        <v>441</v>
      </c>
      <c r="E113" s="122"/>
      <c r="F113" s="122"/>
      <c r="G113" s="147"/>
      <c r="H113" s="147"/>
      <c r="I113" s="147"/>
      <c r="J113" s="147"/>
      <c r="K113" s="147"/>
      <c r="L113" s="147"/>
      <c r="M113" s="147"/>
      <c r="N113" s="147"/>
      <c r="O113" s="147"/>
      <c r="P113" s="147"/>
      <c r="Q113" s="147"/>
      <c r="R113" s="147"/>
      <c r="S113" s="147"/>
    </row>
    <row r="114" spans="1:20">
      <c r="A114" s="61" t="s">
        <v>442</v>
      </c>
      <c r="B114" s="144" t="s">
        <v>271</v>
      </c>
      <c r="C114" s="145">
        <v>2537</v>
      </c>
      <c r="D114" s="47" t="s">
        <v>307</v>
      </c>
      <c r="E114" s="13" t="s">
        <v>42</v>
      </c>
      <c r="F114" s="148">
        <v>24.01</v>
      </c>
      <c r="G114" s="14"/>
      <c r="H114" s="14"/>
      <c r="I114" s="14">
        <f t="shared" si="300"/>
        <v>0</v>
      </c>
      <c r="J114" s="14">
        <f t="shared" si="301"/>
        <v>0</v>
      </c>
      <c r="K114" s="14">
        <f t="shared" si="302"/>
        <v>0</v>
      </c>
      <c r="L114" s="14">
        <f t="shared" si="303"/>
        <v>0</v>
      </c>
      <c r="M114" s="14">
        <f t="shared" si="304"/>
        <v>0</v>
      </c>
      <c r="N114" s="14">
        <f t="shared" si="305"/>
        <v>0</v>
      </c>
      <c r="O114" s="14">
        <f t="shared" si="306"/>
        <v>0</v>
      </c>
      <c r="P114" s="55" t="s">
        <v>118</v>
      </c>
      <c r="Q114" s="14">
        <f t="shared" si="307"/>
        <v>0</v>
      </c>
      <c r="R114" s="14">
        <f t="shared" si="308"/>
        <v>0</v>
      </c>
      <c r="S114" s="15">
        <f t="shared" si="309"/>
        <v>0</v>
      </c>
      <c r="T114"/>
    </row>
    <row r="115" spans="1:20" ht="24">
      <c r="A115" s="137" t="s">
        <v>443</v>
      </c>
      <c r="B115" s="144" t="s">
        <v>271</v>
      </c>
      <c r="C115" s="145">
        <v>2538</v>
      </c>
      <c r="D115" s="47" t="s">
        <v>308</v>
      </c>
      <c r="E115" s="13" t="s">
        <v>42</v>
      </c>
      <c r="F115" s="148">
        <v>2</v>
      </c>
      <c r="G115" s="14"/>
      <c r="H115" s="14"/>
      <c r="I115" s="14">
        <f t="shared" si="290"/>
        <v>0</v>
      </c>
      <c r="J115" s="14">
        <f t="shared" si="291"/>
        <v>0</v>
      </c>
      <c r="K115" s="14">
        <f t="shared" si="292"/>
        <v>0</v>
      </c>
      <c r="L115" s="14">
        <f t="shared" si="293"/>
        <v>0</v>
      </c>
      <c r="M115" s="14">
        <f t="shared" si="294"/>
        <v>0</v>
      </c>
      <c r="N115" s="14">
        <f t="shared" si="295"/>
        <v>0</v>
      </c>
      <c r="O115" s="14">
        <f t="shared" si="296"/>
        <v>0</v>
      </c>
      <c r="P115" s="138" t="s">
        <v>118</v>
      </c>
      <c r="Q115" s="14">
        <f t="shared" si="297"/>
        <v>0</v>
      </c>
      <c r="R115" s="14">
        <f t="shared" si="298"/>
        <v>0</v>
      </c>
      <c r="S115" s="15">
        <f t="shared" si="299"/>
        <v>0</v>
      </c>
      <c r="T115"/>
    </row>
    <row r="116" spans="1:20" s="149" customFormat="1">
      <c r="A116" s="137" t="s">
        <v>444</v>
      </c>
      <c r="B116" s="144" t="s">
        <v>271</v>
      </c>
      <c r="C116" s="145">
        <v>2541</v>
      </c>
      <c r="D116" s="47" t="s">
        <v>309</v>
      </c>
      <c r="E116" s="135" t="s">
        <v>42</v>
      </c>
      <c r="F116" s="148">
        <v>1.68</v>
      </c>
      <c r="G116" s="136"/>
      <c r="H116" s="136"/>
      <c r="I116" s="136">
        <f t="shared" ref="I116:I118" si="310">ROUND((H116+G116),2)</f>
        <v>0</v>
      </c>
      <c r="J116" s="136">
        <f t="shared" ref="J116:J118" si="311">ROUND((G116*F116),2)</f>
        <v>0</v>
      </c>
      <c r="K116" s="136">
        <f t="shared" ref="K116:K118" si="312">ROUND((H116*F116),2)</f>
        <v>0</v>
      </c>
      <c r="L116" s="136">
        <f t="shared" ref="L116:L118" si="313">ROUND((K116+J116),2)</f>
        <v>0</v>
      </c>
      <c r="M116" s="136">
        <f t="shared" ref="M116:M118" si="314">ROUND((IF(P116="BDI 1",((1+($S$3/100))*G116),((1+($S$4/100))*G116))),2)</f>
        <v>0</v>
      </c>
      <c r="N116" s="136">
        <f t="shared" ref="N116:N118" si="315">ROUND((IF(P116="BDI 1",((1+($S$3/100))*H116),((1+($S$4/100))*H116))),2)</f>
        <v>0</v>
      </c>
      <c r="O116" s="136">
        <f t="shared" ref="O116:O118" si="316">ROUND((M116+N116),2)</f>
        <v>0</v>
      </c>
      <c r="P116" s="138" t="s">
        <v>118</v>
      </c>
      <c r="Q116" s="136">
        <f t="shared" ref="Q116:Q118" si="317">ROUND(M116*F116,2)</f>
        <v>0</v>
      </c>
      <c r="R116" s="136">
        <f t="shared" ref="R116:R118" si="318">ROUND(N116*F116,2)</f>
        <v>0</v>
      </c>
      <c r="S116" s="139">
        <f t="shared" ref="S116:S118" si="319">ROUND(Q116+R116,2)</f>
        <v>0</v>
      </c>
    </row>
    <row r="117" spans="1:20" s="149" customFormat="1" ht="24">
      <c r="A117" s="137" t="s">
        <v>445</v>
      </c>
      <c r="B117" s="144" t="s">
        <v>271</v>
      </c>
      <c r="C117" s="145">
        <v>2543</v>
      </c>
      <c r="D117" s="47" t="s">
        <v>310</v>
      </c>
      <c r="E117" s="135" t="s">
        <v>42</v>
      </c>
      <c r="F117" s="148">
        <v>44.5</v>
      </c>
      <c r="G117" s="136"/>
      <c r="H117" s="136"/>
      <c r="I117" s="136">
        <f t="shared" si="310"/>
        <v>0</v>
      </c>
      <c r="J117" s="136">
        <f t="shared" si="311"/>
        <v>0</v>
      </c>
      <c r="K117" s="136">
        <f t="shared" si="312"/>
        <v>0</v>
      </c>
      <c r="L117" s="136">
        <f t="shared" si="313"/>
        <v>0</v>
      </c>
      <c r="M117" s="136">
        <f t="shared" si="314"/>
        <v>0</v>
      </c>
      <c r="N117" s="136">
        <f t="shared" si="315"/>
        <v>0</v>
      </c>
      <c r="O117" s="136">
        <f t="shared" si="316"/>
        <v>0</v>
      </c>
      <c r="P117" s="138" t="s">
        <v>118</v>
      </c>
      <c r="Q117" s="136">
        <f t="shared" si="317"/>
        <v>0</v>
      </c>
      <c r="R117" s="136">
        <f t="shared" si="318"/>
        <v>0</v>
      </c>
      <c r="S117" s="139">
        <f t="shared" si="319"/>
        <v>0</v>
      </c>
    </row>
    <row r="118" spans="1:20" s="149" customFormat="1" ht="24">
      <c r="A118" s="137" t="s">
        <v>446</v>
      </c>
      <c r="B118" s="144" t="s">
        <v>271</v>
      </c>
      <c r="C118" s="145">
        <v>2686</v>
      </c>
      <c r="D118" s="47" t="s">
        <v>311</v>
      </c>
      <c r="E118" s="135" t="s">
        <v>42</v>
      </c>
      <c r="F118" s="148">
        <v>8.74</v>
      </c>
      <c r="G118" s="136"/>
      <c r="H118" s="136"/>
      <c r="I118" s="136">
        <f t="shared" si="310"/>
        <v>0</v>
      </c>
      <c r="J118" s="136">
        <f t="shared" si="311"/>
        <v>0</v>
      </c>
      <c r="K118" s="136">
        <f t="shared" si="312"/>
        <v>0</v>
      </c>
      <c r="L118" s="136">
        <f t="shared" si="313"/>
        <v>0</v>
      </c>
      <c r="M118" s="136">
        <f t="shared" si="314"/>
        <v>0</v>
      </c>
      <c r="N118" s="136">
        <f t="shared" si="315"/>
        <v>0</v>
      </c>
      <c r="O118" s="136">
        <f t="shared" si="316"/>
        <v>0</v>
      </c>
      <c r="P118" s="138" t="s">
        <v>118</v>
      </c>
      <c r="Q118" s="136">
        <f t="shared" si="317"/>
        <v>0</v>
      </c>
      <c r="R118" s="136">
        <f t="shared" si="318"/>
        <v>0</v>
      </c>
      <c r="S118" s="139">
        <f t="shared" si="319"/>
        <v>0</v>
      </c>
    </row>
    <row r="119" spans="1:20" s="149" customFormat="1">
      <c r="A119" s="114" t="s">
        <v>447</v>
      </c>
      <c r="B119" s="115"/>
      <c r="C119" s="115"/>
      <c r="D119" s="122" t="s">
        <v>450</v>
      </c>
      <c r="E119" s="122"/>
      <c r="F119" s="122"/>
      <c r="G119" s="147"/>
      <c r="H119" s="147"/>
      <c r="I119" s="147"/>
      <c r="J119" s="147"/>
      <c r="K119" s="147"/>
      <c r="L119" s="147"/>
      <c r="M119" s="147"/>
      <c r="N119" s="147"/>
      <c r="O119" s="147"/>
      <c r="P119" s="147"/>
      <c r="Q119" s="147"/>
      <c r="R119" s="147"/>
      <c r="S119" s="147"/>
    </row>
    <row r="120" spans="1:20" s="149" customFormat="1" ht="60">
      <c r="A120" s="137" t="s">
        <v>448</v>
      </c>
      <c r="B120" s="144" t="s">
        <v>110</v>
      </c>
      <c r="C120" s="145">
        <v>94569</v>
      </c>
      <c r="D120" s="47" t="s">
        <v>218</v>
      </c>
      <c r="E120" s="135" t="s">
        <v>42</v>
      </c>
      <c r="F120" s="148">
        <v>28.64</v>
      </c>
      <c r="G120" s="136"/>
      <c r="H120" s="136"/>
      <c r="I120" s="136">
        <f t="shared" ref="I120:I124" si="320">ROUND((H120+G120),2)</f>
        <v>0</v>
      </c>
      <c r="J120" s="136">
        <f t="shared" ref="J120:J124" si="321">ROUND((G120*F120),2)</f>
        <v>0</v>
      </c>
      <c r="K120" s="136">
        <f t="shared" ref="K120:K124" si="322">ROUND((H120*F120),2)</f>
        <v>0</v>
      </c>
      <c r="L120" s="136">
        <f t="shared" ref="L120:L124" si="323">ROUND((K120+J120),2)</f>
        <v>0</v>
      </c>
      <c r="M120" s="136">
        <f t="shared" ref="M120:M124" si="324">ROUND((IF(P120="BDI 1",((1+($S$3/100))*G120),((1+($S$4/100))*G120))),2)</f>
        <v>0</v>
      </c>
      <c r="N120" s="136">
        <f t="shared" ref="N120:N124" si="325">ROUND((IF(P120="BDI 1",((1+($S$3/100))*H120),((1+($S$4/100))*H120))),2)</f>
        <v>0</v>
      </c>
      <c r="O120" s="136">
        <f t="shared" ref="O120:O124" si="326">ROUND((M120+N120),2)</f>
        <v>0</v>
      </c>
      <c r="P120" s="138" t="s">
        <v>118</v>
      </c>
      <c r="Q120" s="136">
        <f t="shared" ref="Q120:Q124" si="327">ROUND(M120*F120,2)</f>
        <v>0</v>
      </c>
      <c r="R120" s="136">
        <f t="shared" ref="R120:R124" si="328">ROUND(N120*F120,2)</f>
        <v>0</v>
      </c>
      <c r="S120" s="139">
        <f t="shared" ref="S120:S124" si="329">ROUND(Q120+R120,2)</f>
        <v>0</v>
      </c>
    </row>
    <row r="121" spans="1:20" s="149" customFormat="1" ht="72">
      <c r="A121" s="137" t="s">
        <v>449</v>
      </c>
      <c r="B121" s="144" t="s">
        <v>110</v>
      </c>
      <c r="C121" s="145">
        <v>94570</v>
      </c>
      <c r="D121" s="47" t="s">
        <v>219</v>
      </c>
      <c r="E121" s="135" t="s">
        <v>42</v>
      </c>
      <c r="F121" s="148">
        <v>0.9</v>
      </c>
      <c r="G121" s="136"/>
      <c r="H121" s="136"/>
      <c r="I121" s="136">
        <f t="shared" si="320"/>
        <v>0</v>
      </c>
      <c r="J121" s="136">
        <f t="shared" si="321"/>
        <v>0</v>
      </c>
      <c r="K121" s="136">
        <f t="shared" si="322"/>
        <v>0</v>
      </c>
      <c r="L121" s="136">
        <f t="shared" si="323"/>
        <v>0</v>
      </c>
      <c r="M121" s="136">
        <f t="shared" si="324"/>
        <v>0</v>
      </c>
      <c r="N121" s="136">
        <f t="shared" si="325"/>
        <v>0</v>
      </c>
      <c r="O121" s="136">
        <f t="shared" si="326"/>
        <v>0</v>
      </c>
      <c r="P121" s="138" t="s">
        <v>118</v>
      </c>
      <c r="Q121" s="136">
        <f t="shared" si="327"/>
        <v>0</v>
      </c>
      <c r="R121" s="136">
        <f t="shared" si="328"/>
        <v>0</v>
      </c>
      <c r="S121" s="139">
        <f t="shared" si="329"/>
        <v>0</v>
      </c>
    </row>
    <row r="122" spans="1:20" s="149" customFormat="1">
      <c r="A122" s="114" t="s">
        <v>21</v>
      </c>
      <c r="B122" s="115"/>
      <c r="C122" s="115"/>
      <c r="D122" s="122" t="s">
        <v>451</v>
      </c>
      <c r="E122" s="122"/>
      <c r="F122" s="122"/>
      <c r="G122" s="147"/>
      <c r="H122" s="147"/>
      <c r="I122" s="147"/>
      <c r="J122" s="147"/>
      <c r="K122" s="147"/>
      <c r="L122" s="147"/>
      <c r="M122" s="147"/>
      <c r="N122" s="147"/>
      <c r="O122" s="147"/>
      <c r="P122" s="147"/>
      <c r="Q122" s="147"/>
      <c r="R122" s="147"/>
      <c r="S122" s="147"/>
    </row>
    <row r="123" spans="1:20" s="149" customFormat="1">
      <c r="A123" s="114" t="s">
        <v>453</v>
      </c>
      <c r="B123" s="115"/>
      <c r="C123" s="115"/>
      <c r="D123" s="122" t="s">
        <v>452</v>
      </c>
      <c r="E123" s="122"/>
      <c r="F123" s="122"/>
      <c r="G123" s="147"/>
      <c r="H123" s="147"/>
      <c r="I123" s="147"/>
      <c r="J123" s="147"/>
      <c r="K123" s="147"/>
      <c r="L123" s="147"/>
      <c r="M123" s="147"/>
      <c r="N123" s="147"/>
      <c r="O123" s="147"/>
      <c r="P123" s="147"/>
      <c r="Q123" s="147"/>
      <c r="R123" s="147"/>
      <c r="S123" s="147"/>
    </row>
    <row r="124" spans="1:20" s="149" customFormat="1" ht="60">
      <c r="A124" s="137" t="s">
        <v>454</v>
      </c>
      <c r="B124" s="144" t="s">
        <v>271</v>
      </c>
      <c r="C124" s="145">
        <v>2544</v>
      </c>
      <c r="D124" s="47" t="s">
        <v>312</v>
      </c>
      <c r="E124" s="135" t="s">
        <v>42</v>
      </c>
      <c r="F124" s="148">
        <v>3.15</v>
      </c>
      <c r="G124" s="136"/>
      <c r="H124" s="136"/>
      <c r="I124" s="136">
        <f t="shared" si="320"/>
        <v>0</v>
      </c>
      <c r="J124" s="136">
        <f t="shared" si="321"/>
        <v>0</v>
      </c>
      <c r="K124" s="136">
        <f t="shared" si="322"/>
        <v>0</v>
      </c>
      <c r="L124" s="136">
        <f t="shared" si="323"/>
        <v>0</v>
      </c>
      <c r="M124" s="136">
        <f t="shared" si="324"/>
        <v>0</v>
      </c>
      <c r="N124" s="136">
        <f t="shared" si="325"/>
        <v>0</v>
      </c>
      <c r="O124" s="136">
        <f t="shared" si="326"/>
        <v>0</v>
      </c>
      <c r="P124" s="138" t="s">
        <v>118</v>
      </c>
      <c r="Q124" s="136">
        <f t="shared" si="327"/>
        <v>0</v>
      </c>
      <c r="R124" s="136">
        <f t="shared" si="328"/>
        <v>0</v>
      </c>
      <c r="S124" s="139">
        <f t="shared" si="329"/>
        <v>0</v>
      </c>
    </row>
    <row r="125" spans="1:20" s="149" customFormat="1">
      <c r="A125" s="114" t="s">
        <v>22</v>
      </c>
      <c r="B125" s="115"/>
      <c r="C125" s="115"/>
      <c r="D125" s="122" t="s">
        <v>461</v>
      </c>
      <c r="E125" s="122"/>
      <c r="F125" s="122"/>
      <c r="G125" s="147"/>
      <c r="H125" s="147"/>
      <c r="I125" s="147"/>
      <c r="J125" s="147"/>
      <c r="K125" s="147"/>
      <c r="L125" s="147"/>
      <c r="M125" s="147"/>
      <c r="N125" s="147"/>
      <c r="O125" s="147"/>
      <c r="P125" s="147"/>
      <c r="Q125" s="147"/>
      <c r="R125" s="147"/>
      <c r="S125" s="147"/>
    </row>
    <row r="126" spans="1:20" s="149" customFormat="1" ht="24">
      <c r="A126" s="137" t="s">
        <v>455</v>
      </c>
      <c r="B126" s="144" t="s">
        <v>271</v>
      </c>
      <c r="C126" s="145">
        <v>2545</v>
      </c>
      <c r="D126" s="47" t="s">
        <v>313</v>
      </c>
      <c r="E126" s="135" t="s">
        <v>41</v>
      </c>
      <c r="F126" s="148">
        <v>4</v>
      </c>
      <c r="G126" s="136"/>
      <c r="H126" s="136"/>
      <c r="I126" s="136">
        <f t="shared" ref="I126" si="330">ROUND((H126+G126),2)</f>
        <v>0</v>
      </c>
      <c r="J126" s="136">
        <f t="shared" ref="J126" si="331">ROUND((G126*F126),2)</f>
        <v>0</v>
      </c>
      <c r="K126" s="136">
        <f t="shared" ref="K126" si="332">ROUND((H126*F126),2)</f>
        <v>0</v>
      </c>
      <c r="L126" s="136">
        <f t="shared" ref="L126" si="333">ROUND((K126+J126),2)</f>
        <v>0</v>
      </c>
      <c r="M126" s="136">
        <f t="shared" ref="M126" si="334">ROUND((IF(P126="BDI 1",((1+($S$3/100))*G126),((1+($S$4/100))*G126))),2)</f>
        <v>0</v>
      </c>
      <c r="N126" s="136">
        <f t="shared" ref="N126" si="335">ROUND((IF(P126="BDI 1",((1+($S$3/100))*H126),((1+($S$4/100))*H126))),2)</f>
        <v>0</v>
      </c>
      <c r="O126" s="136">
        <f t="shared" ref="O126" si="336">ROUND((M126+N126),2)</f>
        <v>0</v>
      </c>
      <c r="P126" s="138" t="s">
        <v>118</v>
      </c>
      <c r="Q126" s="136">
        <f t="shared" ref="Q126" si="337">ROUND(M126*F126,2)</f>
        <v>0</v>
      </c>
      <c r="R126" s="136">
        <f t="shared" ref="R126" si="338">ROUND(N126*F126,2)</f>
        <v>0</v>
      </c>
      <c r="S126" s="139">
        <f t="shared" ref="S126" si="339">ROUND(Q126+R126,2)</f>
        <v>0</v>
      </c>
    </row>
    <row r="127" spans="1:20" s="149" customFormat="1">
      <c r="A127" s="137" t="s">
        <v>456</v>
      </c>
      <c r="B127" s="144" t="s">
        <v>271</v>
      </c>
      <c r="C127" s="145">
        <v>2547</v>
      </c>
      <c r="D127" s="47" t="s">
        <v>314</v>
      </c>
      <c r="E127" s="135" t="s">
        <v>45</v>
      </c>
      <c r="F127" s="148">
        <v>106.6</v>
      </c>
      <c r="G127" s="136"/>
      <c r="H127" s="136"/>
      <c r="I127" s="136">
        <f t="shared" ref="I127:I131" si="340">ROUND((H127+G127),2)</f>
        <v>0</v>
      </c>
      <c r="J127" s="136">
        <f t="shared" ref="J127:J131" si="341">ROUND((G127*F127),2)</f>
        <v>0</v>
      </c>
      <c r="K127" s="136">
        <f t="shared" ref="K127:K131" si="342">ROUND((H127*F127),2)</f>
        <v>0</v>
      </c>
      <c r="L127" s="136">
        <f t="shared" ref="L127:L131" si="343">ROUND((K127+J127),2)</f>
        <v>0</v>
      </c>
      <c r="M127" s="136">
        <f t="shared" ref="M127:M131" si="344">ROUND((IF(P127="BDI 1",((1+($S$3/100))*G127),((1+($S$4/100))*G127))),2)</f>
        <v>0</v>
      </c>
      <c r="N127" s="136">
        <f t="shared" ref="N127:N131" si="345">ROUND((IF(P127="BDI 1",((1+($S$3/100))*H127),((1+($S$4/100))*H127))),2)</f>
        <v>0</v>
      </c>
      <c r="O127" s="136">
        <f t="shared" ref="O127:O131" si="346">ROUND((M127+N127),2)</f>
        <v>0</v>
      </c>
      <c r="P127" s="138" t="s">
        <v>118</v>
      </c>
      <c r="Q127" s="136">
        <f t="shared" ref="Q127:Q131" si="347">ROUND(M127*F127,2)</f>
        <v>0</v>
      </c>
      <c r="R127" s="136">
        <f t="shared" ref="R127:R131" si="348">ROUND(N127*F127,2)</f>
        <v>0</v>
      </c>
      <c r="S127" s="139">
        <f t="shared" ref="S127:S131" si="349">ROUND(Q127+R127,2)</f>
        <v>0</v>
      </c>
    </row>
    <row r="128" spans="1:20" s="149" customFormat="1">
      <c r="A128" s="137" t="s">
        <v>457</v>
      </c>
      <c r="B128" s="144" t="s">
        <v>271</v>
      </c>
      <c r="C128" s="145">
        <v>2548</v>
      </c>
      <c r="D128" s="47" t="s">
        <v>315</v>
      </c>
      <c r="E128" s="135" t="s">
        <v>41</v>
      </c>
      <c r="F128" s="148">
        <v>4</v>
      </c>
      <c r="G128" s="136"/>
      <c r="H128" s="136"/>
      <c r="I128" s="136">
        <f t="shared" si="340"/>
        <v>0</v>
      </c>
      <c r="J128" s="136">
        <f t="shared" si="341"/>
        <v>0</v>
      </c>
      <c r="K128" s="136">
        <f t="shared" si="342"/>
        <v>0</v>
      </c>
      <c r="L128" s="136">
        <f t="shared" si="343"/>
        <v>0</v>
      </c>
      <c r="M128" s="136">
        <f t="shared" si="344"/>
        <v>0</v>
      </c>
      <c r="N128" s="136">
        <f t="shared" si="345"/>
        <v>0</v>
      </c>
      <c r="O128" s="136">
        <f t="shared" si="346"/>
        <v>0</v>
      </c>
      <c r="P128" s="138" t="s">
        <v>118</v>
      </c>
      <c r="Q128" s="136">
        <f t="shared" si="347"/>
        <v>0</v>
      </c>
      <c r="R128" s="136">
        <f t="shared" si="348"/>
        <v>0</v>
      </c>
      <c r="S128" s="139">
        <f t="shared" si="349"/>
        <v>0</v>
      </c>
    </row>
    <row r="129" spans="1:20" s="149" customFormat="1" ht="24">
      <c r="A129" s="137" t="s">
        <v>458</v>
      </c>
      <c r="B129" s="144" t="s">
        <v>271</v>
      </c>
      <c r="C129" s="145">
        <v>2549</v>
      </c>
      <c r="D129" s="47" t="s">
        <v>316</v>
      </c>
      <c r="E129" s="135" t="s">
        <v>41</v>
      </c>
      <c r="F129" s="148">
        <v>21</v>
      </c>
      <c r="G129" s="136"/>
      <c r="H129" s="136"/>
      <c r="I129" s="136">
        <f t="shared" si="340"/>
        <v>0</v>
      </c>
      <c r="J129" s="136">
        <f t="shared" si="341"/>
        <v>0</v>
      </c>
      <c r="K129" s="136">
        <f t="shared" si="342"/>
        <v>0</v>
      </c>
      <c r="L129" s="136">
        <f t="shared" si="343"/>
        <v>0</v>
      </c>
      <c r="M129" s="136">
        <f t="shared" si="344"/>
        <v>0</v>
      </c>
      <c r="N129" s="136">
        <f t="shared" si="345"/>
        <v>0</v>
      </c>
      <c r="O129" s="136">
        <f t="shared" si="346"/>
        <v>0</v>
      </c>
      <c r="P129" s="138" t="s">
        <v>118</v>
      </c>
      <c r="Q129" s="136">
        <f t="shared" si="347"/>
        <v>0</v>
      </c>
      <c r="R129" s="136">
        <f t="shared" si="348"/>
        <v>0</v>
      </c>
      <c r="S129" s="139">
        <f t="shared" si="349"/>
        <v>0</v>
      </c>
    </row>
    <row r="130" spans="1:20" s="149" customFormat="1">
      <c r="A130" s="137" t="s">
        <v>459</v>
      </c>
      <c r="B130" s="144" t="s">
        <v>271</v>
      </c>
      <c r="C130" s="145">
        <v>2550</v>
      </c>
      <c r="D130" s="47" t="s">
        <v>317</v>
      </c>
      <c r="E130" s="135" t="s">
        <v>42</v>
      </c>
      <c r="F130" s="148">
        <v>0.5</v>
      </c>
      <c r="G130" s="136"/>
      <c r="H130" s="136"/>
      <c r="I130" s="136">
        <f t="shared" si="340"/>
        <v>0</v>
      </c>
      <c r="J130" s="136">
        <f t="shared" si="341"/>
        <v>0</v>
      </c>
      <c r="K130" s="136">
        <f t="shared" si="342"/>
        <v>0</v>
      </c>
      <c r="L130" s="136">
        <f t="shared" si="343"/>
        <v>0</v>
      </c>
      <c r="M130" s="136">
        <f t="shared" si="344"/>
        <v>0</v>
      </c>
      <c r="N130" s="136">
        <f t="shared" si="345"/>
        <v>0</v>
      </c>
      <c r="O130" s="136">
        <f t="shared" si="346"/>
        <v>0</v>
      </c>
      <c r="P130" s="138" t="s">
        <v>118</v>
      </c>
      <c r="Q130" s="136">
        <f t="shared" si="347"/>
        <v>0</v>
      </c>
      <c r="R130" s="136">
        <f t="shared" si="348"/>
        <v>0</v>
      </c>
      <c r="S130" s="139">
        <f t="shared" si="349"/>
        <v>0</v>
      </c>
    </row>
    <row r="131" spans="1:20" s="149" customFormat="1" ht="24" customHeight="1">
      <c r="A131" s="137" t="s">
        <v>460</v>
      </c>
      <c r="B131" s="144" t="s">
        <v>110</v>
      </c>
      <c r="C131" s="145">
        <v>100705</v>
      </c>
      <c r="D131" s="47" t="s">
        <v>818</v>
      </c>
      <c r="E131" s="135" t="s">
        <v>41</v>
      </c>
      <c r="F131" s="148">
        <v>15</v>
      </c>
      <c r="G131" s="136"/>
      <c r="H131" s="136"/>
      <c r="I131" s="136">
        <f t="shared" si="340"/>
        <v>0</v>
      </c>
      <c r="J131" s="136">
        <f t="shared" si="341"/>
        <v>0</v>
      </c>
      <c r="K131" s="136">
        <f t="shared" si="342"/>
        <v>0</v>
      </c>
      <c r="L131" s="136">
        <f t="shared" si="343"/>
        <v>0</v>
      </c>
      <c r="M131" s="136">
        <f t="shared" si="344"/>
        <v>0</v>
      </c>
      <c r="N131" s="136">
        <f t="shared" si="345"/>
        <v>0</v>
      </c>
      <c r="O131" s="136">
        <f t="shared" si="346"/>
        <v>0</v>
      </c>
      <c r="P131" s="138" t="s">
        <v>118</v>
      </c>
      <c r="Q131" s="136">
        <f t="shared" si="347"/>
        <v>0</v>
      </c>
      <c r="R131" s="136">
        <f t="shared" si="348"/>
        <v>0</v>
      </c>
      <c r="S131" s="139">
        <f t="shared" si="349"/>
        <v>0</v>
      </c>
    </row>
    <row r="132" spans="1:20">
      <c r="A132" s="27"/>
      <c r="B132" s="27"/>
      <c r="C132" s="17"/>
      <c r="D132" s="45"/>
      <c r="E132" s="17"/>
      <c r="F132" s="18"/>
      <c r="G132" s="22"/>
      <c r="H132" s="22"/>
      <c r="I132" s="22"/>
      <c r="J132" s="22"/>
      <c r="K132" s="22"/>
      <c r="L132" s="22"/>
      <c r="M132" s="20"/>
      <c r="N132" s="20"/>
      <c r="O132" s="20"/>
      <c r="P132" s="20"/>
      <c r="Q132" s="20"/>
      <c r="R132" s="20"/>
      <c r="S132" s="21"/>
      <c r="T132"/>
    </row>
    <row r="133" spans="1:20">
      <c r="A133" s="56">
        <v>8</v>
      </c>
      <c r="B133" s="57"/>
      <c r="C133" s="58"/>
      <c r="D133" s="143" t="s">
        <v>462</v>
      </c>
      <c r="E133" s="59"/>
      <c r="F133" s="60"/>
      <c r="G133" s="62"/>
      <c r="H133" s="62"/>
      <c r="I133" s="62"/>
      <c r="J133" s="62">
        <f>ROUND(SUM(J135:J139),2)</f>
        <v>0</v>
      </c>
      <c r="K133" s="147">
        <f>ROUND(SUM(K135:K139),2)</f>
        <v>0</v>
      </c>
      <c r="L133" s="147">
        <f>ROUND(SUM(L135:L139),2)</f>
        <v>0</v>
      </c>
      <c r="M133" s="62"/>
      <c r="N133" s="62"/>
      <c r="O133" s="62"/>
      <c r="P133" s="62"/>
      <c r="Q133" s="62">
        <f>ROUND((SUM(Q135:Q139)),2)</f>
        <v>0</v>
      </c>
      <c r="R133" s="134">
        <f>ROUND((SUM(R135:R139)),2)</f>
        <v>0</v>
      </c>
      <c r="S133" s="134">
        <f>ROUND((SUM(S135:S139)),2)</f>
        <v>0</v>
      </c>
      <c r="T133"/>
    </row>
    <row r="134" spans="1:20" s="149" customFormat="1">
      <c r="A134" s="114" t="s">
        <v>23</v>
      </c>
      <c r="B134" s="115"/>
      <c r="C134" s="115"/>
      <c r="D134" s="122" t="s">
        <v>463</v>
      </c>
      <c r="E134" s="122"/>
      <c r="F134" s="122"/>
      <c r="G134" s="147"/>
      <c r="H134" s="147"/>
      <c r="I134" s="147"/>
      <c r="J134" s="147"/>
      <c r="K134" s="147"/>
      <c r="L134" s="147"/>
      <c r="M134" s="147"/>
      <c r="N134" s="147"/>
      <c r="O134" s="147"/>
      <c r="P134" s="147"/>
      <c r="Q134" s="147"/>
      <c r="R134" s="147"/>
      <c r="S134" s="147"/>
    </row>
    <row r="135" spans="1:20" ht="48">
      <c r="A135" s="61" t="s">
        <v>464</v>
      </c>
      <c r="B135" s="133" t="s">
        <v>110</v>
      </c>
      <c r="C135" s="145">
        <v>87905</v>
      </c>
      <c r="D135" s="47" t="s">
        <v>173</v>
      </c>
      <c r="E135" s="13" t="s">
        <v>42</v>
      </c>
      <c r="F135" s="148">
        <v>1777.54</v>
      </c>
      <c r="G135" s="14"/>
      <c r="H135" s="14"/>
      <c r="I135" s="14">
        <f t="shared" ref="I135:I136" si="350">ROUND((H135+G135),2)</f>
        <v>0</v>
      </c>
      <c r="J135" s="14">
        <f t="shared" ref="J135:J136" si="351">ROUND((G135*F135),2)</f>
        <v>0</v>
      </c>
      <c r="K135" s="14">
        <f t="shared" ref="K135:K136" si="352">ROUND((H135*F135),2)</f>
        <v>0</v>
      </c>
      <c r="L135" s="14">
        <f t="shared" ref="L135:L136" si="353">ROUND((K135+J135),2)</f>
        <v>0</v>
      </c>
      <c r="M135" s="14">
        <f t="shared" ref="M135:M136" si="354">ROUND((IF(P135="BDI 1",((1+($S$3/100))*G135),((1+($S$4/100))*G135))),2)</f>
        <v>0</v>
      </c>
      <c r="N135" s="14">
        <f t="shared" ref="N135:N136" si="355">ROUND((IF(P135="BDI 1",((1+($S$3/100))*H135),((1+($S$4/100))*H135))),2)</f>
        <v>0</v>
      </c>
      <c r="O135" s="14">
        <f t="shared" ref="O135:O136" si="356">ROUND((M135+N135),2)</f>
        <v>0</v>
      </c>
      <c r="P135" s="55" t="s">
        <v>118</v>
      </c>
      <c r="Q135" s="14">
        <f t="shared" ref="Q135:Q136" si="357">ROUND(M135*F135,2)</f>
        <v>0</v>
      </c>
      <c r="R135" s="14">
        <f t="shared" ref="R135:R136" si="358">ROUND(N135*F135,2)</f>
        <v>0</v>
      </c>
      <c r="S135" s="15">
        <f t="shared" ref="S135:S136" si="359">ROUND(Q135+R135,2)</f>
        <v>0</v>
      </c>
      <c r="T135"/>
    </row>
    <row r="136" spans="1:20" ht="48">
      <c r="A136" s="137" t="s">
        <v>465</v>
      </c>
      <c r="B136" s="133" t="s">
        <v>110</v>
      </c>
      <c r="C136" s="145">
        <v>104958</v>
      </c>
      <c r="D136" s="47" t="s">
        <v>268</v>
      </c>
      <c r="E136" s="13" t="s">
        <v>42</v>
      </c>
      <c r="F136" s="148">
        <v>1591.19</v>
      </c>
      <c r="G136" s="14"/>
      <c r="H136" s="14"/>
      <c r="I136" s="14">
        <f t="shared" si="350"/>
        <v>0</v>
      </c>
      <c r="J136" s="14">
        <f t="shared" si="351"/>
        <v>0</v>
      </c>
      <c r="K136" s="14">
        <f t="shared" si="352"/>
        <v>0</v>
      </c>
      <c r="L136" s="14">
        <f t="shared" si="353"/>
        <v>0</v>
      </c>
      <c r="M136" s="14">
        <f t="shared" si="354"/>
        <v>0</v>
      </c>
      <c r="N136" s="14">
        <f t="shared" si="355"/>
        <v>0</v>
      </c>
      <c r="O136" s="14">
        <f t="shared" si="356"/>
        <v>0</v>
      </c>
      <c r="P136" s="55" t="s">
        <v>118</v>
      </c>
      <c r="Q136" s="14">
        <f t="shared" si="357"/>
        <v>0</v>
      </c>
      <c r="R136" s="14">
        <f t="shared" si="358"/>
        <v>0</v>
      </c>
      <c r="S136" s="15">
        <f t="shared" si="359"/>
        <v>0</v>
      </c>
      <c r="T136"/>
    </row>
    <row r="137" spans="1:20" ht="48">
      <c r="A137" s="137" t="s">
        <v>466</v>
      </c>
      <c r="B137" s="133" t="s">
        <v>110</v>
      </c>
      <c r="C137" s="145">
        <v>87553</v>
      </c>
      <c r="D137" s="47" t="s">
        <v>172</v>
      </c>
      <c r="E137" s="13" t="s">
        <v>42</v>
      </c>
      <c r="F137" s="148">
        <v>186.35</v>
      </c>
      <c r="G137" s="14"/>
      <c r="H137" s="14"/>
      <c r="I137" s="14">
        <f t="shared" ref="I137:I139" si="360">ROUND((H137+G137),2)</f>
        <v>0</v>
      </c>
      <c r="J137" s="14">
        <f t="shared" ref="J137:J139" si="361">ROUND((G137*F137),2)</f>
        <v>0</v>
      </c>
      <c r="K137" s="14">
        <f t="shared" ref="K137:K139" si="362">ROUND((H137*F137),2)</f>
        <v>0</v>
      </c>
      <c r="L137" s="14">
        <f t="shared" ref="L137:L139" si="363">ROUND((K137+J137),2)</f>
        <v>0</v>
      </c>
      <c r="M137" s="14">
        <f t="shared" ref="M137:M139" si="364">ROUND((IF(P137="BDI 1",((1+($S$3/100))*G137),((1+($S$4/100))*G137))),2)</f>
        <v>0</v>
      </c>
      <c r="N137" s="14">
        <f t="shared" ref="N137:N139" si="365">ROUND((IF(P137="BDI 1",((1+($S$3/100))*H137),((1+($S$4/100))*H137))),2)</f>
        <v>0</v>
      </c>
      <c r="O137" s="14">
        <f t="shared" ref="O137:O139" si="366">ROUND((M137+N137),2)</f>
        <v>0</v>
      </c>
      <c r="P137" s="55" t="s">
        <v>118</v>
      </c>
      <c r="Q137" s="14">
        <f t="shared" ref="Q137:Q139" si="367">ROUND(M137*F137,2)</f>
        <v>0</v>
      </c>
      <c r="R137" s="14">
        <f t="shared" ref="R137:R139" si="368">ROUND(N137*F137,2)</f>
        <v>0</v>
      </c>
      <c r="S137" s="15">
        <f t="shared" ref="S137:S139" si="369">ROUND(Q137+R137,2)</f>
        <v>0</v>
      </c>
      <c r="T137"/>
    </row>
    <row r="138" spans="1:20" s="149" customFormat="1">
      <c r="A138" s="114" t="s">
        <v>24</v>
      </c>
      <c r="B138" s="115"/>
      <c r="C138" s="115"/>
      <c r="D138" s="122" t="s">
        <v>468</v>
      </c>
      <c r="E138" s="122"/>
      <c r="F138" s="122"/>
      <c r="G138" s="147"/>
      <c r="H138" s="147"/>
      <c r="I138" s="147"/>
      <c r="J138" s="147"/>
      <c r="K138" s="147"/>
      <c r="L138" s="147"/>
      <c r="M138" s="147"/>
      <c r="N138" s="147"/>
      <c r="O138" s="147"/>
      <c r="P138" s="147"/>
      <c r="Q138" s="147"/>
      <c r="R138" s="147"/>
      <c r="S138" s="147"/>
    </row>
    <row r="139" spans="1:20" ht="36">
      <c r="A139" s="61" t="s">
        <v>467</v>
      </c>
      <c r="B139" s="133" t="s">
        <v>110</v>
      </c>
      <c r="C139" s="145">
        <v>104611</v>
      </c>
      <c r="D139" s="47" t="s">
        <v>261</v>
      </c>
      <c r="E139" s="13" t="s">
        <v>42</v>
      </c>
      <c r="F139" s="148">
        <v>300.48</v>
      </c>
      <c r="G139" s="14"/>
      <c r="H139" s="14"/>
      <c r="I139" s="14">
        <f t="shared" si="360"/>
        <v>0</v>
      </c>
      <c r="J139" s="14">
        <f t="shared" si="361"/>
        <v>0</v>
      </c>
      <c r="K139" s="14">
        <f t="shared" si="362"/>
        <v>0</v>
      </c>
      <c r="L139" s="14">
        <f t="shared" si="363"/>
        <v>0</v>
      </c>
      <c r="M139" s="14">
        <f t="shared" si="364"/>
        <v>0</v>
      </c>
      <c r="N139" s="14">
        <f t="shared" si="365"/>
        <v>0</v>
      </c>
      <c r="O139" s="14">
        <f t="shared" si="366"/>
        <v>0</v>
      </c>
      <c r="P139" s="55" t="s">
        <v>118</v>
      </c>
      <c r="Q139" s="14">
        <f t="shared" si="367"/>
        <v>0</v>
      </c>
      <c r="R139" s="14">
        <f t="shared" si="368"/>
        <v>0</v>
      </c>
      <c r="S139" s="15">
        <f t="shared" si="369"/>
        <v>0</v>
      </c>
      <c r="T139"/>
    </row>
    <row r="140" spans="1:20">
      <c r="A140" s="27"/>
      <c r="B140" s="27"/>
      <c r="C140" s="17"/>
      <c r="D140" s="45"/>
      <c r="E140" s="17"/>
      <c r="F140" s="18"/>
      <c r="G140" s="22"/>
      <c r="H140" s="22"/>
      <c r="I140" s="22"/>
      <c r="J140" s="22"/>
      <c r="K140" s="22"/>
      <c r="L140" s="22"/>
      <c r="M140" s="20"/>
      <c r="N140" s="20"/>
      <c r="O140" s="20"/>
      <c r="P140" s="20"/>
      <c r="Q140" s="20"/>
      <c r="R140" s="20"/>
      <c r="S140" s="21"/>
      <c r="T140"/>
    </row>
    <row r="141" spans="1:20">
      <c r="A141" s="56">
        <v>9</v>
      </c>
      <c r="B141" s="57"/>
      <c r="C141" s="58"/>
      <c r="D141" s="143" t="s">
        <v>469</v>
      </c>
      <c r="E141" s="59"/>
      <c r="F141" s="60"/>
      <c r="G141" s="62"/>
      <c r="H141" s="62"/>
      <c r="I141" s="62"/>
      <c r="J141" s="62">
        <f>ROUND(SUM(J143:J149),2)</f>
        <v>0</v>
      </c>
      <c r="K141" s="147">
        <f>ROUND(SUM(K143:K149),2)</f>
        <v>0</v>
      </c>
      <c r="L141" s="147">
        <f>ROUND(SUM(L143:L149),2)</f>
        <v>0</v>
      </c>
      <c r="M141" s="62"/>
      <c r="N141" s="62"/>
      <c r="O141" s="62"/>
      <c r="P141" s="62"/>
      <c r="Q141" s="62">
        <f>ROUND((SUM(Q143:Q149)),2)</f>
        <v>0</v>
      </c>
      <c r="R141" s="141">
        <f>ROUND((SUM(R143:R149)),2)</f>
        <v>0</v>
      </c>
      <c r="S141" s="141">
        <f>ROUND((SUM(S143:S149)),2)</f>
        <v>0</v>
      </c>
      <c r="T141"/>
    </row>
    <row r="142" spans="1:20" s="149" customFormat="1">
      <c r="A142" s="114" t="s">
        <v>36</v>
      </c>
      <c r="B142" s="115"/>
      <c r="C142" s="115"/>
      <c r="D142" s="122" t="s">
        <v>463</v>
      </c>
      <c r="E142" s="122"/>
      <c r="F142" s="122"/>
      <c r="G142" s="147"/>
      <c r="H142" s="147"/>
      <c r="I142" s="147"/>
      <c r="J142" s="147"/>
      <c r="K142" s="147"/>
      <c r="L142" s="147"/>
      <c r="M142" s="147"/>
      <c r="N142" s="147"/>
      <c r="O142" s="147"/>
      <c r="P142" s="147"/>
      <c r="Q142" s="147"/>
      <c r="R142" s="147"/>
      <c r="S142" s="147"/>
    </row>
    <row r="143" spans="1:20" ht="36">
      <c r="A143" s="61" t="s">
        <v>470</v>
      </c>
      <c r="B143" s="140" t="s">
        <v>110</v>
      </c>
      <c r="C143" s="145">
        <v>94995</v>
      </c>
      <c r="D143" s="47" t="s">
        <v>155</v>
      </c>
      <c r="E143" s="13" t="s">
        <v>42</v>
      </c>
      <c r="F143" s="148">
        <v>568.25</v>
      </c>
      <c r="G143" s="14"/>
      <c r="H143" s="14"/>
      <c r="I143" s="14">
        <f t="shared" ref="I143:I147" si="370">ROUND((H143+G143),2)</f>
        <v>0</v>
      </c>
      <c r="J143" s="14">
        <f t="shared" ref="J143:J147" si="371">ROUND((G143*F143),2)</f>
        <v>0</v>
      </c>
      <c r="K143" s="14">
        <f t="shared" ref="K143:K147" si="372">ROUND((H143*F143),2)</f>
        <v>0</v>
      </c>
      <c r="L143" s="14">
        <f t="shared" ref="L143:L147" si="373">ROUND((K143+J143),2)</f>
        <v>0</v>
      </c>
      <c r="M143" s="14">
        <f t="shared" ref="M143:M147" si="374">ROUND((IF(P143="BDI 1",((1+($S$3/100))*G143),((1+($S$4/100))*G143))),2)</f>
        <v>0</v>
      </c>
      <c r="N143" s="14">
        <f t="shared" ref="N143:N147" si="375">ROUND((IF(P143="BDI 1",((1+($S$3/100))*H143),((1+($S$4/100))*H143))),2)</f>
        <v>0</v>
      </c>
      <c r="O143" s="14">
        <f t="shared" ref="O143:O147" si="376">ROUND((M143+N143),2)</f>
        <v>0</v>
      </c>
      <c r="P143" s="55" t="s">
        <v>118</v>
      </c>
      <c r="Q143" s="14">
        <f t="shared" ref="Q143:Q147" si="377">ROUND(M143*F143,2)</f>
        <v>0</v>
      </c>
      <c r="R143" s="14">
        <f t="shared" ref="R143:R147" si="378">ROUND(N143*F143,2)</f>
        <v>0</v>
      </c>
      <c r="S143" s="15">
        <f t="shared" ref="S143:S147" si="379">ROUND(Q143+R143,2)</f>
        <v>0</v>
      </c>
      <c r="T143"/>
    </row>
    <row r="144" spans="1:20" ht="24">
      <c r="A144" s="137" t="s">
        <v>471</v>
      </c>
      <c r="B144" s="144" t="s">
        <v>271</v>
      </c>
      <c r="C144" s="145">
        <v>2552</v>
      </c>
      <c r="D144" s="47" t="s">
        <v>318</v>
      </c>
      <c r="E144" s="13" t="s">
        <v>42</v>
      </c>
      <c r="F144" s="148">
        <v>568.25</v>
      </c>
      <c r="G144" s="14"/>
      <c r="H144" s="14"/>
      <c r="I144" s="14">
        <f t="shared" si="370"/>
        <v>0</v>
      </c>
      <c r="J144" s="14">
        <f t="shared" si="371"/>
        <v>0</v>
      </c>
      <c r="K144" s="14">
        <f t="shared" si="372"/>
        <v>0</v>
      </c>
      <c r="L144" s="14">
        <f t="shared" si="373"/>
        <v>0</v>
      </c>
      <c r="M144" s="14">
        <f t="shared" si="374"/>
        <v>0</v>
      </c>
      <c r="N144" s="14">
        <f t="shared" si="375"/>
        <v>0</v>
      </c>
      <c r="O144" s="14">
        <f t="shared" si="376"/>
        <v>0</v>
      </c>
      <c r="P144" s="55" t="s">
        <v>118</v>
      </c>
      <c r="Q144" s="14">
        <f t="shared" si="377"/>
        <v>0</v>
      </c>
      <c r="R144" s="14">
        <f t="shared" si="378"/>
        <v>0</v>
      </c>
      <c r="S144" s="15">
        <f t="shared" si="379"/>
        <v>0</v>
      </c>
      <c r="T144"/>
    </row>
    <row r="145" spans="1:20" s="149" customFormat="1">
      <c r="A145" s="114" t="s">
        <v>37</v>
      </c>
      <c r="B145" s="115"/>
      <c r="C145" s="115"/>
      <c r="D145" s="122" t="s">
        <v>473</v>
      </c>
      <c r="E145" s="122"/>
      <c r="F145" s="122"/>
      <c r="G145" s="147"/>
      <c r="H145" s="147"/>
      <c r="I145" s="147"/>
      <c r="J145" s="147"/>
      <c r="K145" s="147"/>
      <c r="L145" s="147"/>
      <c r="M145" s="147"/>
      <c r="N145" s="147"/>
      <c r="O145" s="147"/>
      <c r="P145" s="147"/>
      <c r="Q145" s="147"/>
      <c r="R145" s="147"/>
      <c r="S145" s="147"/>
    </row>
    <row r="146" spans="1:20" ht="24">
      <c r="A146" s="61" t="s">
        <v>472</v>
      </c>
      <c r="B146" s="144" t="s">
        <v>271</v>
      </c>
      <c r="C146" s="145">
        <v>2553</v>
      </c>
      <c r="D146" s="47" t="s">
        <v>319</v>
      </c>
      <c r="E146" s="13" t="s">
        <v>42</v>
      </c>
      <c r="F146" s="148">
        <v>457.67</v>
      </c>
      <c r="G146" s="14"/>
      <c r="H146" s="14"/>
      <c r="I146" s="14">
        <f t="shared" si="370"/>
        <v>0</v>
      </c>
      <c r="J146" s="14">
        <f t="shared" si="371"/>
        <v>0</v>
      </c>
      <c r="K146" s="14">
        <f t="shared" si="372"/>
        <v>0</v>
      </c>
      <c r="L146" s="14">
        <f t="shared" si="373"/>
        <v>0</v>
      </c>
      <c r="M146" s="14">
        <f t="shared" si="374"/>
        <v>0</v>
      </c>
      <c r="N146" s="14">
        <f t="shared" si="375"/>
        <v>0</v>
      </c>
      <c r="O146" s="14">
        <f t="shared" si="376"/>
        <v>0</v>
      </c>
      <c r="P146" s="55" t="s">
        <v>118</v>
      </c>
      <c r="Q146" s="14">
        <f t="shared" si="377"/>
        <v>0</v>
      </c>
      <c r="R146" s="14">
        <f t="shared" si="378"/>
        <v>0</v>
      </c>
      <c r="S146" s="15">
        <f t="shared" si="379"/>
        <v>0</v>
      </c>
      <c r="T146"/>
    </row>
    <row r="147" spans="1:20" ht="36">
      <c r="A147" s="137" t="s">
        <v>474</v>
      </c>
      <c r="B147" s="144" t="s">
        <v>271</v>
      </c>
      <c r="C147" s="145">
        <v>2554</v>
      </c>
      <c r="D147" s="47" t="s">
        <v>320</v>
      </c>
      <c r="E147" s="13" t="s">
        <v>42</v>
      </c>
      <c r="F147" s="148">
        <v>110.58</v>
      </c>
      <c r="G147" s="14"/>
      <c r="H147" s="14"/>
      <c r="I147" s="14">
        <f t="shared" si="370"/>
        <v>0</v>
      </c>
      <c r="J147" s="14">
        <f t="shared" si="371"/>
        <v>0</v>
      </c>
      <c r="K147" s="14">
        <f t="shared" si="372"/>
        <v>0</v>
      </c>
      <c r="L147" s="14">
        <f t="shared" si="373"/>
        <v>0</v>
      </c>
      <c r="M147" s="14">
        <f t="shared" si="374"/>
        <v>0</v>
      </c>
      <c r="N147" s="14">
        <f t="shared" si="375"/>
        <v>0</v>
      </c>
      <c r="O147" s="14">
        <f t="shared" si="376"/>
        <v>0</v>
      </c>
      <c r="P147" s="55" t="s">
        <v>118</v>
      </c>
      <c r="Q147" s="14">
        <f t="shared" si="377"/>
        <v>0</v>
      </c>
      <c r="R147" s="14">
        <f t="shared" si="378"/>
        <v>0</v>
      </c>
      <c r="S147" s="15">
        <f t="shared" si="379"/>
        <v>0</v>
      </c>
      <c r="T147"/>
    </row>
    <row r="148" spans="1:20" s="149" customFormat="1">
      <c r="A148" s="114" t="s">
        <v>38</v>
      </c>
      <c r="B148" s="115"/>
      <c r="C148" s="115"/>
      <c r="D148" s="122" t="s">
        <v>476</v>
      </c>
      <c r="E148" s="122"/>
      <c r="F148" s="122"/>
      <c r="G148" s="147"/>
      <c r="H148" s="147"/>
      <c r="I148" s="147"/>
      <c r="J148" s="147"/>
      <c r="K148" s="147"/>
      <c r="L148" s="147"/>
      <c r="M148" s="147"/>
      <c r="N148" s="147"/>
      <c r="O148" s="147"/>
      <c r="P148" s="147"/>
      <c r="Q148" s="147"/>
      <c r="R148" s="147"/>
      <c r="S148" s="147"/>
    </row>
    <row r="149" spans="1:20">
      <c r="A149" s="61" t="s">
        <v>475</v>
      </c>
      <c r="B149" s="144" t="s">
        <v>271</v>
      </c>
      <c r="C149" s="145">
        <v>2555</v>
      </c>
      <c r="D149" s="47" t="s">
        <v>321</v>
      </c>
      <c r="E149" s="13" t="s">
        <v>45</v>
      </c>
      <c r="F149" s="148">
        <v>290.57</v>
      </c>
      <c r="G149" s="14"/>
      <c r="H149" s="14"/>
      <c r="I149" s="14">
        <f t="shared" ref="I149" si="380">ROUND((H149+G149),2)</f>
        <v>0</v>
      </c>
      <c r="J149" s="14">
        <f t="shared" ref="J149" si="381">ROUND((G149*F149),2)</f>
        <v>0</v>
      </c>
      <c r="K149" s="14">
        <f t="shared" ref="K149" si="382">ROUND((H149*F149),2)</f>
        <v>0</v>
      </c>
      <c r="L149" s="14">
        <f t="shared" ref="L149" si="383">ROUND((K149+J149),2)</f>
        <v>0</v>
      </c>
      <c r="M149" s="14">
        <f t="shared" ref="M149" si="384">ROUND((IF(P149="BDI 1",((1+($S$3/100))*G149),((1+($S$4/100))*G149))),2)</f>
        <v>0</v>
      </c>
      <c r="N149" s="14">
        <f t="shared" ref="N149" si="385">ROUND((IF(P149="BDI 1",((1+($S$3/100))*H149),((1+($S$4/100))*H149))),2)</f>
        <v>0</v>
      </c>
      <c r="O149" s="14">
        <f t="shared" ref="O149" si="386">ROUND((M149+N149),2)</f>
        <v>0</v>
      </c>
      <c r="P149" s="55" t="s">
        <v>118</v>
      </c>
      <c r="Q149" s="14">
        <f t="shared" ref="Q149" si="387">ROUND(M149*F149,2)</f>
        <v>0</v>
      </c>
      <c r="R149" s="14">
        <f t="shared" ref="R149" si="388">ROUND(N149*F149,2)</f>
        <v>0</v>
      </c>
      <c r="S149" s="15">
        <f t="shared" ref="S149" si="389">ROUND(Q149+R149,2)</f>
        <v>0</v>
      </c>
      <c r="T149"/>
    </row>
    <row r="150" spans="1:20">
      <c r="A150" s="27"/>
      <c r="B150" s="27"/>
      <c r="C150" s="17"/>
      <c r="D150" s="45"/>
      <c r="E150" s="17"/>
      <c r="F150" s="18"/>
      <c r="G150" s="22"/>
      <c r="H150" s="22"/>
      <c r="I150" s="22"/>
      <c r="J150" s="22"/>
      <c r="K150" s="22"/>
      <c r="L150" s="22"/>
      <c r="M150" s="20"/>
      <c r="N150" s="20"/>
      <c r="O150" s="20"/>
      <c r="P150" s="20"/>
      <c r="Q150" s="20"/>
      <c r="R150" s="20"/>
      <c r="S150" s="21"/>
      <c r="T150"/>
    </row>
    <row r="151" spans="1:20">
      <c r="A151" s="56">
        <v>10</v>
      </c>
      <c r="B151" s="57"/>
      <c r="C151" s="58"/>
      <c r="D151" s="143" t="s">
        <v>477</v>
      </c>
      <c r="E151" s="59"/>
      <c r="F151" s="60"/>
      <c r="G151" s="62"/>
      <c r="H151" s="62"/>
      <c r="I151" s="62"/>
      <c r="J151" s="62">
        <f>ROUND(SUM(J153:J153),2)</f>
        <v>0</v>
      </c>
      <c r="K151" s="62">
        <f>ROUND(SUM(K153:K153),2)</f>
        <v>0</v>
      </c>
      <c r="L151" s="62">
        <f>ROUND(SUM(L153:L153),2)</f>
        <v>0</v>
      </c>
      <c r="M151" s="62"/>
      <c r="N151" s="62"/>
      <c r="O151" s="62"/>
      <c r="P151" s="62"/>
      <c r="Q151" s="62">
        <f>ROUND(SUM(Q153:Q153),2)</f>
        <v>0</v>
      </c>
      <c r="R151" s="62">
        <f>ROUND(SUM(R153:R153),2)</f>
        <v>0</v>
      </c>
      <c r="S151" s="62">
        <f>ROUND(SUM(S153:S153),2)</f>
        <v>0</v>
      </c>
      <c r="T151"/>
    </row>
    <row r="152" spans="1:20" s="149" customFormat="1">
      <c r="A152" s="114" t="s">
        <v>124</v>
      </c>
      <c r="B152" s="115"/>
      <c r="C152" s="115"/>
      <c r="D152" s="122" t="s">
        <v>463</v>
      </c>
      <c r="E152" s="122"/>
      <c r="F152" s="122"/>
      <c r="G152" s="147"/>
      <c r="H152" s="147"/>
      <c r="I152" s="147"/>
      <c r="J152" s="147"/>
      <c r="K152" s="147"/>
      <c r="L152" s="147"/>
      <c r="M152" s="147"/>
      <c r="N152" s="147"/>
      <c r="O152" s="147"/>
      <c r="P152" s="147"/>
      <c r="Q152" s="147"/>
      <c r="R152" s="147"/>
      <c r="S152" s="147"/>
    </row>
    <row r="153" spans="1:20" ht="36">
      <c r="A153" s="61" t="s">
        <v>478</v>
      </c>
      <c r="B153" s="142" t="s">
        <v>110</v>
      </c>
      <c r="C153" s="146">
        <v>94991</v>
      </c>
      <c r="D153" s="47" t="s">
        <v>223</v>
      </c>
      <c r="E153" s="13" t="s">
        <v>44</v>
      </c>
      <c r="F153" s="148">
        <v>40.450000000000003</v>
      </c>
      <c r="G153" s="14"/>
      <c r="H153" s="14"/>
      <c r="I153" s="14">
        <f t="shared" ref="I153" si="390">ROUND((H153+G153),2)</f>
        <v>0</v>
      </c>
      <c r="J153" s="14">
        <f t="shared" ref="J153" si="391">ROUND((G153*F153),2)</f>
        <v>0</v>
      </c>
      <c r="K153" s="14">
        <f t="shared" ref="K153" si="392">ROUND((H153*F153),2)</f>
        <v>0</v>
      </c>
      <c r="L153" s="14">
        <f t="shared" ref="L153" si="393">ROUND((K153+J153),2)</f>
        <v>0</v>
      </c>
      <c r="M153" s="14">
        <f t="shared" ref="M153" si="394">ROUND((IF(P153="BDI 1",((1+($S$3/100))*G153),((1+($S$4/100))*G153))),2)</f>
        <v>0</v>
      </c>
      <c r="N153" s="14">
        <f t="shared" ref="N153" si="395">ROUND((IF(P153="BDI 1",((1+($S$3/100))*H153),((1+($S$4/100))*H153))),2)</f>
        <v>0</v>
      </c>
      <c r="O153" s="14">
        <f t="shared" ref="O153" si="396">ROUND((M153+N153),2)</f>
        <v>0</v>
      </c>
      <c r="P153" s="55" t="s">
        <v>118</v>
      </c>
      <c r="Q153" s="14">
        <f t="shared" ref="Q153" si="397">ROUND(M153*F153,2)</f>
        <v>0</v>
      </c>
      <c r="R153" s="14">
        <f t="shared" ref="R153" si="398">ROUND(N153*F153,2)</f>
        <v>0</v>
      </c>
      <c r="S153" s="15">
        <f t="shared" ref="S153" si="399">ROUND(Q153+R153,2)</f>
        <v>0</v>
      </c>
      <c r="T153"/>
    </row>
    <row r="154" spans="1:20">
      <c r="A154" s="27"/>
      <c r="B154" s="27"/>
      <c r="C154" s="17"/>
      <c r="D154" s="45"/>
      <c r="E154" s="17"/>
      <c r="F154" s="18"/>
      <c r="G154" s="22"/>
      <c r="H154" s="22"/>
      <c r="I154" s="22"/>
      <c r="J154" s="22"/>
      <c r="K154" s="22"/>
      <c r="L154" s="22"/>
      <c r="M154" s="20"/>
      <c r="N154" s="20"/>
      <c r="O154" s="20"/>
      <c r="P154" s="20"/>
      <c r="Q154" s="20"/>
      <c r="R154" s="20"/>
      <c r="S154" s="21"/>
      <c r="T154"/>
    </row>
    <row r="155" spans="1:20" s="149" customFormat="1">
      <c r="A155" s="114">
        <v>12</v>
      </c>
      <c r="B155" s="115"/>
      <c r="C155" s="58"/>
      <c r="D155" s="143" t="s">
        <v>490</v>
      </c>
      <c r="E155" s="143"/>
      <c r="F155" s="60"/>
      <c r="G155" s="147"/>
      <c r="H155" s="147"/>
      <c r="I155" s="147"/>
      <c r="J155" s="147">
        <f t="shared" ref="J155:K155" si="400">ROUND(SUM(J157:J167),2)</f>
        <v>0</v>
      </c>
      <c r="K155" s="147">
        <f t="shared" si="400"/>
        <v>0</v>
      </c>
      <c r="L155" s="147">
        <f>ROUND(SUM(L157:L167),2)</f>
        <v>0</v>
      </c>
      <c r="M155" s="147"/>
      <c r="N155" s="147"/>
      <c r="O155" s="147"/>
      <c r="P155" s="147"/>
      <c r="Q155" s="147">
        <f t="shared" ref="Q155:R155" si="401">ROUND(SUM(Q157:Q167),2)</f>
        <v>0</v>
      </c>
      <c r="R155" s="147">
        <f t="shared" si="401"/>
        <v>0</v>
      </c>
      <c r="S155" s="147">
        <f>ROUND(SUM(S157:S167),2)</f>
        <v>0</v>
      </c>
    </row>
    <row r="156" spans="1:20" s="149" customFormat="1">
      <c r="A156" s="114" t="s">
        <v>482</v>
      </c>
      <c r="B156" s="115"/>
      <c r="C156" s="115"/>
      <c r="D156" s="122" t="s">
        <v>491</v>
      </c>
      <c r="E156" s="122"/>
      <c r="F156" s="122"/>
      <c r="G156" s="147"/>
      <c r="H156" s="147"/>
      <c r="I156" s="147"/>
      <c r="J156" s="147"/>
      <c r="K156" s="147"/>
      <c r="L156" s="147"/>
      <c r="M156" s="147"/>
      <c r="N156" s="147"/>
      <c r="O156" s="147"/>
      <c r="P156" s="147"/>
      <c r="Q156" s="147"/>
      <c r="R156" s="147"/>
      <c r="S156" s="147"/>
    </row>
    <row r="157" spans="1:20" s="149" customFormat="1" ht="24">
      <c r="A157" s="137" t="s">
        <v>483</v>
      </c>
      <c r="B157" s="144" t="s">
        <v>110</v>
      </c>
      <c r="C157" s="145">
        <v>88485</v>
      </c>
      <c r="D157" s="47" t="s">
        <v>174</v>
      </c>
      <c r="E157" s="135" t="s">
        <v>42</v>
      </c>
      <c r="F157" s="148">
        <v>553.80999999999995</v>
      </c>
      <c r="G157" s="136"/>
      <c r="H157" s="136"/>
      <c r="I157" s="136">
        <f t="shared" ref="I157" si="402">ROUND((H157+G157),2)</f>
        <v>0</v>
      </c>
      <c r="J157" s="136">
        <f t="shared" ref="J157" si="403">ROUND((G157*F157),2)</f>
        <v>0</v>
      </c>
      <c r="K157" s="136">
        <f t="shared" ref="K157" si="404">ROUND((H157*F157),2)</f>
        <v>0</v>
      </c>
      <c r="L157" s="136">
        <f t="shared" ref="L157" si="405">ROUND((K157+J157),2)</f>
        <v>0</v>
      </c>
      <c r="M157" s="136">
        <f t="shared" ref="M157" si="406">ROUND((IF(P157="BDI 1",((1+($S$3/100))*G157),((1+($S$4/100))*G157))),2)</f>
        <v>0</v>
      </c>
      <c r="N157" s="136">
        <f t="shared" ref="N157" si="407">ROUND((IF(P157="BDI 1",((1+($S$3/100))*H157),((1+($S$4/100))*H157))),2)</f>
        <v>0</v>
      </c>
      <c r="O157" s="136">
        <f t="shared" ref="O157" si="408">ROUND((M157+N157),2)</f>
        <v>0</v>
      </c>
      <c r="P157" s="138" t="s">
        <v>118</v>
      </c>
      <c r="Q157" s="136">
        <f t="shared" ref="Q157" si="409">ROUND(M157*F157,2)</f>
        <v>0</v>
      </c>
      <c r="R157" s="136">
        <f t="shared" ref="R157" si="410">ROUND(N157*F157,2)</f>
        <v>0</v>
      </c>
      <c r="S157" s="139">
        <f t="shared" ref="S157" si="411">ROUND(Q157+R157,2)</f>
        <v>0</v>
      </c>
    </row>
    <row r="158" spans="1:20" s="149" customFormat="1" ht="24">
      <c r="A158" s="137" t="s">
        <v>484</v>
      </c>
      <c r="B158" s="144" t="s">
        <v>110</v>
      </c>
      <c r="C158" s="145">
        <v>88495</v>
      </c>
      <c r="D158" s="47" t="s">
        <v>176</v>
      </c>
      <c r="E158" s="135" t="s">
        <v>42</v>
      </c>
      <c r="F158" s="148">
        <v>1442.83</v>
      </c>
      <c r="G158" s="136"/>
      <c r="H158" s="136"/>
      <c r="I158" s="136">
        <f t="shared" ref="I158:I161" si="412">ROUND((H158+G158),2)</f>
        <v>0</v>
      </c>
      <c r="J158" s="136">
        <f t="shared" ref="J158:J161" si="413">ROUND((G158*F158),2)</f>
        <v>0</v>
      </c>
      <c r="K158" s="136">
        <f t="shared" ref="K158:K161" si="414">ROUND((H158*F158),2)</f>
        <v>0</v>
      </c>
      <c r="L158" s="136">
        <f t="shared" ref="L158:L161" si="415">ROUND((K158+J158),2)</f>
        <v>0</v>
      </c>
      <c r="M158" s="136">
        <f t="shared" ref="M158:M161" si="416">ROUND((IF(P158="BDI 1",((1+($S$3/100))*G158),((1+($S$4/100))*G158))),2)</f>
        <v>0</v>
      </c>
      <c r="N158" s="136">
        <f t="shared" ref="N158:N161" si="417">ROUND((IF(P158="BDI 1",((1+($S$3/100))*H158),((1+($S$4/100))*H158))),2)</f>
        <v>0</v>
      </c>
      <c r="O158" s="136">
        <f t="shared" ref="O158:O161" si="418">ROUND((M158+N158),2)</f>
        <v>0</v>
      </c>
      <c r="P158" s="138" t="s">
        <v>118</v>
      </c>
      <c r="Q158" s="136">
        <f t="shared" ref="Q158:Q161" si="419">ROUND(M158*F158,2)</f>
        <v>0</v>
      </c>
      <c r="R158" s="136">
        <f t="shared" ref="R158:R161" si="420">ROUND(N158*F158,2)</f>
        <v>0</v>
      </c>
      <c r="S158" s="139">
        <f t="shared" ref="S158:S161" si="421">ROUND(Q158+R158,2)</f>
        <v>0</v>
      </c>
    </row>
    <row r="159" spans="1:20" s="149" customFormat="1" ht="24">
      <c r="A159" s="137" t="s">
        <v>485</v>
      </c>
      <c r="B159" s="144" t="s">
        <v>110</v>
      </c>
      <c r="C159" s="145">
        <v>96130</v>
      </c>
      <c r="D159" s="47" t="s">
        <v>228</v>
      </c>
      <c r="E159" s="135" t="s">
        <v>42</v>
      </c>
      <c r="F159" s="148">
        <v>553.80999999999995</v>
      </c>
      <c r="G159" s="136"/>
      <c r="H159" s="136"/>
      <c r="I159" s="136">
        <f t="shared" si="412"/>
        <v>0</v>
      </c>
      <c r="J159" s="136">
        <f t="shared" si="413"/>
        <v>0</v>
      </c>
      <c r="K159" s="136">
        <f t="shared" si="414"/>
        <v>0</v>
      </c>
      <c r="L159" s="136">
        <f t="shared" si="415"/>
        <v>0</v>
      </c>
      <c r="M159" s="136">
        <f t="shared" si="416"/>
        <v>0</v>
      </c>
      <c r="N159" s="136">
        <f t="shared" si="417"/>
        <v>0</v>
      </c>
      <c r="O159" s="136">
        <f t="shared" si="418"/>
        <v>0</v>
      </c>
      <c r="P159" s="138" t="s">
        <v>118</v>
      </c>
      <c r="Q159" s="136">
        <f t="shared" si="419"/>
        <v>0</v>
      </c>
      <c r="R159" s="136">
        <f t="shared" si="420"/>
        <v>0</v>
      </c>
      <c r="S159" s="139">
        <f t="shared" si="421"/>
        <v>0</v>
      </c>
    </row>
    <row r="160" spans="1:20" s="149" customFormat="1" ht="24">
      <c r="A160" s="137" t="s">
        <v>486</v>
      </c>
      <c r="B160" s="144" t="s">
        <v>110</v>
      </c>
      <c r="C160" s="145">
        <v>104641</v>
      </c>
      <c r="D160" s="47" t="s">
        <v>263</v>
      </c>
      <c r="E160" s="135" t="s">
        <v>42</v>
      </c>
      <c r="F160" s="148">
        <v>1442.83</v>
      </c>
      <c r="G160" s="136"/>
      <c r="H160" s="136"/>
      <c r="I160" s="136">
        <f t="shared" si="412"/>
        <v>0</v>
      </c>
      <c r="J160" s="136">
        <f t="shared" si="413"/>
        <v>0</v>
      </c>
      <c r="K160" s="136">
        <f t="shared" si="414"/>
        <v>0</v>
      </c>
      <c r="L160" s="136">
        <f t="shared" si="415"/>
        <v>0</v>
      </c>
      <c r="M160" s="136">
        <f t="shared" si="416"/>
        <v>0</v>
      </c>
      <c r="N160" s="136">
        <f t="shared" si="417"/>
        <v>0</v>
      </c>
      <c r="O160" s="136">
        <f t="shared" si="418"/>
        <v>0</v>
      </c>
      <c r="P160" s="138" t="s">
        <v>118</v>
      </c>
      <c r="Q160" s="136">
        <f t="shared" si="419"/>
        <v>0</v>
      </c>
      <c r="R160" s="136">
        <f t="shared" si="420"/>
        <v>0</v>
      </c>
      <c r="S160" s="139">
        <f t="shared" si="421"/>
        <v>0</v>
      </c>
    </row>
    <row r="161" spans="1:19" s="149" customFormat="1" ht="24">
      <c r="A161" s="137" t="s">
        <v>487</v>
      </c>
      <c r="B161" s="144" t="s">
        <v>110</v>
      </c>
      <c r="C161" s="145">
        <v>95305</v>
      </c>
      <c r="D161" s="47" t="s">
        <v>224</v>
      </c>
      <c r="E161" s="135" t="s">
        <v>42</v>
      </c>
      <c r="F161" s="148">
        <v>553.80999999999995</v>
      </c>
      <c r="G161" s="136"/>
      <c r="H161" s="136"/>
      <c r="I161" s="136">
        <f t="shared" si="412"/>
        <v>0</v>
      </c>
      <c r="J161" s="136">
        <f t="shared" si="413"/>
        <v>0</v>
      </c>
      <c r="K161" s="136">
        <f t="shared" si="414"/>
        <v>0</v>
      </c>
      <c r="L161" s="136">
        <f t="shared" si="415"/>
        <v>0</v>
      </c>
      <c r="M161" s="136">
        <f t="shared" si="416"/>
        <v>0</v>
      </c>
      <c r="N161" s="136">
        <f t="shared" si="417"/>
        <v>0</v>
      </c>
      <c r="O161" s="136">
        <f t="shared" si="418"/>
        <v>0</v>
      </c>
      <c r="P161" s="138" t="s">
        <v>118</v>
      </c>
      <c r="Q161" s="136">
        <f t="shared" si="419"/>
        <v>0</v>
      </c>
      <c r="R161" s="136">
        <f t="shared" si="420"/>
        <v>0</v>
      </c>
      <c r="S161" s="139">
        <f t="shared" si="421"/>
        <v>0</v>
      </c>
    </row>
    <row r="162" spans="1:19" s="149" customFormat="1">
      <c r="A162" s="114" t="s">
        <v>488</v>
      </c>
      <c r="B162" s="115"/>
      <c r="C162" s="115"/>
      <c r="D162" s="122" t="s">
        <v>493</v>
      </c>
      <c r="E162" s="122"/>
      <c r="F162" s="122"/>
      <c r="G162" s="147"/>
      <c r="H162" s="147"/>
      <c r="I162" s="147"/>
      <c r="J162" s="147"/>
      <c r="K162" s="147"/>
      <c r="L162" s="147"/>
      <c r="M162" s="147"/>
      <c r="N162" s="147"/>
      <c r="O162" s="147"/>
      <c r="P162" s="147"/>
      <c r="Q162" s="147"/>
      <c r="R162" s="147"/>
      <c r="S162" s="147"/>
    </row>
    <row r="163" spans="1:19" s="149" customFormat="1" ht="24">
      <c r="A163" s="137" t="s">
        <v>489</v>
      </c>
      <c r="B163" s="144" t="s">
        <v>110</v>
      </c>
      <c r="C163" s="145">
        <v>88494</v>
      </c>
      <c r="D163" s="47" t="s">
        <v>175</v>
      </c>
      <c r="E163" s="135" t="s">
        <v>42</v>
      </c>
      <c r="F163" s="148">
        <v>502.19</v>
      </c>
      <c r="G163" s="136"/>
      <c r="H163" s="136"/>
      <c r="I163" s="136">
        <f t="shared" ref="I163:I167" si="422">ROUND((H163+G163),2)</f>
        <v>0</v>
      </c>
      <c r="J163" s="136">
        <f t="shared" ref="J163:J167" si="423">ROUND((G163*F163),2)</f>
        <v>0</v>
      </c>
      <c r="K163" s="136">
        <f t="shared" ref="K163:K167" si="424">ROUND((H163*F163),2)</f>
        <v>0</v>
      </c>
      <c r="L163" s="136">
        <f t="shared" ref="L163:L167" si="425">ROUND((K163+J163),2)</f>
        <v>0</v>
      </c>
      <c r="M163" s="136">
        <f t="shared" ref="M163:M167" si="426">ROUND((IF(P163="BDI 1",((1+($S$3/100))*G163),((1+($S$4/100))*G163))),2)</f>
        <v>0</v>
      </c>
      <c r="N163" s="136">
        <f t="shared" ref="N163:N167" si="427">ROUND((IF(P163="BDI 1",((1+($S$3/100))*H163),((1+($S$4/100))*H163))),2)</f>
        <v>0</v>
      </c>
      <c r="O163" s="136">
        <f t="shared" ref="O163:O167" si="428">ROUND((M163+N163),2)</f>
        <v>0</v>
      </c>
      <c r="P163" s="138" t="s">
        <v>118</v>
      </c>
      <c r="Q163" s="136">
        <f t="shared" ref="Q163:Q167" si="429">ROUND(M163*F163,2)</f>
        <v>0</v>
      </c>
      <c r="R163" s="136">
        <f t="shared" ref="R163:R167" si="430">ROUND(N163*F163,2)</f>
        <v>0</v>
      </c>
      <c r="S163" s="139">
        <f t="shared" ref="S163:S167" si="431">ROUND(Q163+R163,2)</f>
        <v>0</v>
      </c>
    </row>
    <row r="164" spans="1:19" s="149" customFormat="1" ht="24">
      <c r="A164" s="137" t="s">
        <v>492</v>
      </c>
      <c r="B164" s="144" t="s">
        <v>110</v>
      </c>
      <c r="C164" s="145">
        <v>104639</v>
      </c>
      <c r="D164" s="47" t="s">
        <v>262</v>
      </c>
      <c r="E164" s="135" t="s">
        <v>42</v>
      </c>
      <c r="F164" s="148">
        <v>502.19</v>
      </c>
      <c r="G164" s="136"/>
      <c r="H164" s="136"/>
      <c r="I164" s="136">
        <f t="shared" si="422"/>
        <v>0</v>
      </c>
      <c r="J164" s="136">
        <f t="shared" si="423"/>
        <v>0</v>
      </c>
      <c r="K164" s="136">
        <f t="shared" si="424"/>
        <v>0</v>
      </c>
      <c r="L164" s="136">
        <f t="shared" si="425"/>
        <v>0</v>
      </c>
      <c r="M164" s="136">
        <f t="shared" si="426"/>
        <v>0</v>
      </c>
      <c r="N164" s="136">
        <f t="shared" si="427"/>
        <v>0</v>
      </c>
      <c r="O164" s="136">
        <f t="shared" si="428"/>
        <v>0</v>
      </c>
      <c r="P164" s="138" t="s">
        <v>118</v>
      </c>
      <c r="Q164" s="136">
        <f t="shared" si="429"/>
        <v>0</v>
      </c>
      <c r="R164" s="136">
        <f t="shared" si="430"/>
        <v>0</v>
      </c>
      <c r="S164" s="139">
        <f t="shared" si="431"/>
        <v>0</v>
      </c>
    </row>
    <row r="165" spans="1:19" s="149" customFormat="1">
      <c r="A165" s="114" t="s">
        <v>494</v>
      </c>
      <c r="B165" s="115"/>
      <c r="C165" s="115"/>
      <c r="D165" s="122" t="s">
        <v>436</v>
      </c>
      <c r="E165" s="122"/>
      <c r="F165" s="122"/>
      <c r="G165" s="147"/>
      <c r="H165" s="147"/>
      <c r="I165" s="147"/>
      <c r="J165" s="147"/>
      <c r="K165" s="147"/>
      <c r="L165" s="147"/>
      <c r="M165" s="147"/>
      <c r="N165" s="147"/>
      <c r="O165" s="147"/>
      <c r="P165" s="147"/>
      <c r="Q165" s="147"/>
      <c r="R165" s="147"/>
      <c r="S165" s="147"/>
    </row>
    <row r="166" spans="1:19" s="149" customFormat="1" ht="24">
      <c r="A166" s="137" t="s">
        <v>495</v>
      </c>
      <c r="B166" s="144" t="s">
        <v>110</v>
      </c>
      <c r="C166" s="145">
        <v>102197</v>
      </c>
      <c r="D166" s="47" t="s">
        <v>33</v>
      </c>
      <c r="E166" s="135" t="s">
        <v>42</v>
      </c>
      <c r="F166" s="148">
        <v>107.83</v>
      </c>
      <c r="G166" s="136"/>
      <c r="H166" s="136"/>
      <c r="I166" s="136">
        <f t="shared" si="422"/>
        <v>0</v>
      </c>
      <c r="J166" s="136">
        <f t="shared" si="423"/>
        <v>0</v>
      </c>
      <c r="K166" s="136">
        <f t="shared" si="424"/>
        <v>0</v>
      </c>
      <c r="L166" s="136">
        <f t="shared" si="425"/>
        <v>0</v>
      </c>
      <c r="M166" s="136">
        <f t="shared" si="426"/>
        <v>0</v>
      </c>
      <c r="N166" s="136">
        <f t="shared" si="427"/>
        <v>0</v>
      </c>
      <c r="O166" s="136">
        <f t="shared" si="428"/>
        <v>0</v>
      </c>
      <c r="P166" s="138" t="s">
        <v>118</v>
      </c>
      <c r="Q166" s="136">
        <f t="shared" si="429"/>
        <v>0</v>
      </c>
      <c r="R166" s="136">
        <f t="shared" si="430"/>
        <v>0</v>
      </c>
      <c r="S166" s="139">
        <f t="shared" si="431"/>
        <v>0</v>
      </c>
    </row>
    <row r="167" spans="1:19" s="149" customFormat="1" ht="24">
      <c r="A167" s="137" t="s">
        <v>496</v>
      </c>
      <c r="B167" s="144" t="s">
        <v>110</v>
      </c>
      <c r="C167" s="145">
        <v>102219</v>
      </c>
      <c r="D167" s="47" t="s">
        <v>49</v>
      </c>
      <c r="E167" s="135" t="s">
        <v>42</v>
      </c>
      <c r="F167" s="148">
        <v>106.81</v>
      </c>
      <c r="G167" s="136"/>
      <c r="H167" s="136"/>
      <c r="I167" s="136">
        <f t="shared" si="422"/>
        <v>0</v>
      </c>
      <c r="J167" s="136">
        <f t="shared" si="423"/>
        <v>0</v>
      </c>
      <c r="K167" s="136">
        <f t="shared" si="424"/>
        <v>0</v>
      </c>
      <c r="L167" s="136">
        <f t="shared" si="425"/>
        <v>0</v>
      </c>
      <c r="M167" s="136">
        <f t="shared" si="426"/>
        <v>0</v>
      </c>
      <c r="N167" s="136">
        <f t="shared" si="427"/>
        <v>0</v>
      </c>
      <c r="O167" s="136">
        <f t="shared" si="428"/>
        <v>0</v>
      </c>
      <c r="P167" s="138" t="s">
        <v>118</v>
      </c>
      <c r="Q167" s="136">
        <f t="shared" si="429"/>
        <v>0</v>
      </c>
      <c r="R167" s="136">
        <f t="shared" si="430"/>
        <v>0</v>
      </c>
      <c r="S167" s="139">
        <f t="shared" si="431"/>
        <v>0</v>
      </c>
    </row>
    <row r="168" spans="1:19" s="149" customFormat="1">
      <c r="A168" s="28"/>
      <c r="B168" s="28"/>
      <c r="C168" s="23"/>
      <c r="D168" s="117"/>
      <c r="E168" s="23"/>
      <c r="F168" s="24"/>
      <c r="G168" s="24"/>
      <c r="H168" s="24"/>
      <c r="I168" s="25"/>
      <c r="J168" s="25"/>
      <c r="K168" s="25"/>
      <c r="L168" s="25"/>
      <c r="M168" s="20"/>
      <c r="N168" s="20"/>
      <c r="O168" s="20"/>
      <c r="P168" s="20"/>
      <c r="Q168" s="20"/>
      <c r="R168" s="20"/>
      <c r="S168" s="21"/>
    </row>
    <row r="169" spans="1:19" s="149" customFormat="1">
      <c r="A169" s="114">
        <v>13</v>
      </c>
      <c r="B169" s="115"/>
      <c r="C169" s="58"/>
      <c r="D169" s="143" t="s">
        <v>479</v>
      </c>
      <c r="E169" s="143"/>
      <c r="F169" s="60"/>
      <c r="G169" s="147"/>
      <c r="H169" s="147"/>
      <c r="I169" s="147"/>
      <c r="J169" s="147">
        <f t="shared" ref="J169:K169" si="432">ROUND(SUM(J170:J171),2)</f>
        <v>0</v>
      </c>
      <c r="K169" s="147">
        <f t="shared" si="432"/>
        <v>0</v>
      </c>
      <c r="L169" s="147">
        <f>ROUND(SUM(L170:L171),2)</f>
        <v>0</v>
      </c>
      <c r="M169" s="147"/>
      <c r="N169" s="147"/>
      <c r="O169" s="147"/>
      <c r="P169" s="147"/>
      <c r="Q169" s="147">
        <f t="shared" ref="Q169:S169" si="433">ROUND(SUM(Q170:Q171),2)</f>
        <v>0</v>
      </c>
      <c r="R169" s="147">
        <f t="shared" si="433"/>
        <v>0</v>
      </c>
      <c r="S169" s="147">
        <f t="shared" si="433"/>
        <v>0</v>
      </c>
    </row>
    <row r="170" spans="1:19" s="149" customFormat="1">
      <c r="A170" s="137" t="s">
        <v>497</v>
      </c>
      <c r="B170" s="144" t="s">
        <v>271</v>
      </c>
      <c r="C170" s="145">
        <v>2556</v>
      </c>
      <c r="D170" s="47" t="s">
        <v>322</v>
      </c>
      <c r="E170" s="135" t="s">
        <v>42</v>
      </c>
      <c r="F170" s="148">
        <v>19.02</v>
      </c>
      <c r="G170" s="136"/>
      <c r="H170" s="136"/>
      <c r="I170" s="136">
        <f t="shared" ref="I170" si="434">ROUND((H170+G170),2)</f>
        <v>0</v>
      </c>
      <c r="J170" s="136">
        <f t="shared" ref="J170" si="435">ROUND((G170*F170),2)</f>
        <v>0</v>
      </c>
      <c r="K170" s="136">
        <f t="shared" ref="K170" si="436">ROUND((H170*F170),2)</f>
        <v>0</v>
      </c>
      <c r="L170" s="136">
        <f t="shared" ref="L170" si="437">ROUND((K170+J170),2)</f>
        <v>0</v>
      </c>
      <c r="M170" s="136">
        <f t="shared" ref="M170" si="438">ROUND((IF(P170="BDI 1",((1+($S$3/100))*G170),((1+($S$4/100))*G170))),2)</f>
        <v>0</v>
      </c>
      <c r="N170" s="136">
        <f t="shared" ref="N170" si="439">ROUND((IF(P170="BDI 1",((1+($S$3/100))*H170),((1+($S$4/100))*H170))),2)</f>
        <v>0</v>
      </c>
      <c r="O170" s="136">
        <f t="shared" ref="O170" si="440">ROUND((M170+N170),2)</f>
        <v>0</v>
      </c>
      <c r="P170" s="138" t="s">
        <v>118</v>
      </c>
      <c r="Q170" s="136">
        <f t="shared" ref="Q170" si="441">ROUND(M170*F170,2)</f>
        <v>0</v>
      </c>
      <c r="R170" s="136">
        <f t="shared" ref="R170" si="442">ROUND(N170*F170,2)</f>
        <v>0</v>
      </c>
      <c r="S170" s="139">
        <f t="shared" ref="S170" si="443">ROUND(Q170+R170,2)</f>
        <v>0</v>
      </c>
    </row>
    <row r="171" spans="1:19" s="149" customFormat="1" ht="24">
      <c r="A171" s="137" t="s">
        <v>498</v>
      </c>
      <c r="B171" s="144" t="s">
        <v>110</v>
      </c>
      <c r="C171" s="145">
        <v>101965</v>
      </c>
      <c r="D171" s="47" t="s">
        <v>255</v>
      </c>
      <c r="E171" s="135" t="s">
        <v>45</v>
      </c>
      <c r="F171" s="148">
        <v>40.4</v>
      </c>
      <c r="G171" s="136"/>
      <c r="H171" s="136"/>
      <c r="I171" s="136">
        <f t="shared" ref="I171" si="444">ROUND((H171+G171),2)</f>
        <v>0</v>
      </c>
      <c r="J171" s="136">
        <f t="shared" ref="J171" si="445">ROUND((G171*F171),2)</f>
        <v>0</v>
      </c>
      <c r="K171" s="136">
        <f t="shared" ref="K171" si="446">ROUND((H171*F171),2)</f>
        <v>0</v>
      </c>
      <c r="L171" s="136">
        <f t="shared" ref="L171" si="447">ROUND((K171+J171),2)</f>
        <v>0</v>
      </c>
      <c r="M171" s="136">
        <f t="shared" ref="M171" si="448">ROUND((IF(P171="BDI 1",((1+($S$3/100))*G171),((1+($S$4/100))*G171))),2)</f>
        <v>0</v>
      </c>
      <c r="N171" s="136">
        <f t="shared" ref="N171" si="449">ROUND((IF(P171="BDI 1",((1+($S$3/100))*H171),((1+($S$4/100))*H171))),2)</f>
        <v>0</v>
      </c>
      <c r="O171" s="136">
        <f t="shared" ref="O171" si="450">ROUND((M171+N171),2)</f>
        <v>0</v>
      </c>
      <c r="P171" s="138" t="s">
        <v>118</v>
      </c>
      <c r="Q171" s="136">
        <f t="shared" ref="Q171" si="451">ROUND(M171*F171,2)</f>
        <v>0</v>
      </c>
      <c r="R171" s="136">
        <f t="shared" ref="R171" si="452">ROUND(N171*F171,2)</f>
        <v>0</v>
      </c>
      <c r="S171" s="139">
        <f t="shared" ref="S171" si="453">ROUND(Q171+R171,2)</f>
        <v>0</v>
      </c>
    </row>
    <row r="172" spans="1:19" s="149" customFormat="1">
      <c r="A172" s="28"/>
      <c r="B172" s="28"/>
      <c r="C172" s="23"/>
      <c r="D172" s="117"/>
      <c r="E172" s="23"/>
      <c r="F172" s="24"/>
      <c r="G172" s="24"/>
      <c r="H172" s="24"/>
      <c r="I172" s="25"/>
      <c r="J172" s="25"/>
      <c r="K172" s="25"/>
      <c r="L172" s="25"/>
      <c r="M172" s="20"/>
      <c r="N172" s="20"/>
      <c r="O172" s="20"/>
      <c r="P172" s="20"/>
      <c r="Q172" s="20"/>
      <c r="R172" s="20"/>
      <c r="S172" s="21"/>
    </row>
    <row r="173" spans="1:19" s="149" customFormat="1">
      <c r="A173" s="114">
        <v>14</v>
      </c>
      <c r="B173" s="115"/>
      <c r="C173" s="58"/>
      <c r="D173" s="143" t="s">
        <v>500</v>
      </c>
      <c r="E173" s="143"/>
      <c r="F173" s="60"/>
      <c r="G173" s="147"/>
      <c r="H173" s="147"/>
      <c r="I173" s="147"/>
      <c r="J173" s="147">
        <f t="shared" ref="J173:L173" si="454">ROUND(SUM(J175:J199),2)</f>
        <v>0</v>
      </c>
      <c r="K173" s="147">
        <f t="shared" si="454"/>
        <v>0</v>
      </c>
      <c r="L173" s="147">
        <f t="shared" si="454"/>
        <v>0</v>
      </c>
      <c r="M173" s="147"/>
      <c r="N173" s="147"/>
      <c r="O173" s="147"/>
      <c r="P173" s="147"/>
      <c r="Q173" s="147">
        <f t="shared" ref="Q173:S173" si="455">ROUND(SUM(Q175:Q199),2)</f>
        <v>0</v>
      </c>
      <c r="R173" s="147">
        <f t="shared" si="455"/>
        <v>0</v>
      </c>
      <c r="S173" s="147">
        <f t="shared" si="455"/>
        <v>0</v>
      </c>
    </row>
    <row r="174" spans="1:19" s="149" customFormat="1">
      <c r="A174" s="114" t="s">
        <v>499</v>
      </c>
      <c r="B174" s="115"/>
      <c r="C174" s="115"/>
      <c r="D174" s="122" t="s">
        <v>501</v>
      </c>
      <c r="E174" s="122"/>
      <c r="F174" s="122"/>
      <c r="G174" s="147"/>
      <c r="H174" s="147"/>
      <c r="I174" s="147"/>
      <c r="J174" s="147"/>
      <c r="K174" s="147"/>
      <c r="L174" s="147"/>
      <c r="M174" s="147"/>
      <c r="N174" s="147"/>
      <c r="O174" s="147"/>
      <c r="P174" s="147"/>
      <c r="Q174" s="147"/>
      <c r="R174" s="147"/>
      <c r="S174" s="147"/>
    </row>
    <row r="175" spans="1:19" s="149" customFormat="1" ht="24">
      <c r="A175" s="137" t="s">
        <v>502</v>
      </c>
      <c r="B175" s="144" t="s">
        <v>110</v>
      </c>
      <c r="C175" s="145">
        <v>100860</v>
      </c>
      <c r="D175" s="47" t="s">
        <v>250</v>
      </c>
      <c r="E175" s="135" t="s">
        <v>41</v>
      </c>
      <c r="F175" s="148">
        <v>3</v>
      </c>
      <c r="G175" s="136"/>
      <c r="H175" s="136"/>
      <c r="I175" s="136">
        <f t="shared" ref="I175" si="456">ROUND((H175+G175),2)</f>
        <v>0</v>
      </c>
      <c r="J175" s="136">
        <f t="shared" ref="J175" si="457">ROUND((G175*F175),2)</f>
        <v>0</v>
      </c>
      <c r="K175" s="136">
        <f t="shared" ref="K175" si="458">ROUND((H175*F175),2)</f>
        <v>0</v>
      </c>
      <c r="L175" s="136">
        <f t="shared" ref="L175" si="459">ROUND((K175+J175),2)</f>
        <v>0</v>
      </c>
      <c r="M175" s="136">
        <f t="shared" ref="M175" si="460">ROUND((IF(P175="BDI 1",((1+($S$3/100))*G175),((1+($S$4/100))*G175))),2)</f>
        <v>0</v>
      </c>
      <c r="N175" s="136">
        <f t="shared" ref="N175" si="461">ROUND((IF(P175="BDI 1",((1+($S$3/100))*H175),((1+($S$4/100))*H175))),2)</f>
        <v>0</v>
      </c>
      <c r="O175" s="136">
        <f t="shared" ref="O175" si="462">ROUND((M175+N175),2)</f>
        <v>0</v>
      </c>
      <c r="P175" s="138" t="s">
        <v>118</v>
      </c>
      <c r="Q175" s="136">
        <f t="shared" ref="Q175" si="463">ROUND(M175*F175,2)</f>
        <v>0</v>
      </c>
      <c r="R175" s="136">
        <f t="shared" ref="R175" si="464">ROUND(N175*F175,2)</f>
        <v>0</v>
      </c>
      <c r="S175" s="139">
        <f t="shared" ref="S175" si="465">ROUND(Q175+R175,2)</f>
        <v>0</v>
      </c>
    </row>
    <row r="176" spans="1:19" s="149" customFormat="1">
      <c r="A176" s="114" t="s">
        <v>504</v>
      </c>
      <c r="B176" s="115"/>
      <c r="C176" s="115"/>
      <c r="D176" s="122" t="s">
        <v>503</v>
      </c>
      <c r="E176" s="122"/>
      <c r="F176" s="122"/>
      <c r="G176" s="147"/>
      <c r="H176" s="147"/>
      <c r="I176" s="147"/>
      <c r="J176" s="147"/>
      <c r="K176" s="147"/>
      <c r="L176" s="147"/>
      <c r="M176" s="147"/>
      <c r="N176" s="147"/>
      <c r="O176" s="147"/>
      <c r="P176" s="147"/>
      <c r="Q176" s="147"/>
      <c r="R176" s="147"/>
      <c r="S176" s="147"/>
    </row>
    <row r="177" spans="1:19" s="149" customFormat="1" ht="48">
      <c r="A177" s="137" t="s">
        <v>505</v>
      </c>
      <c r="B177" s="144" t="s">
        <v>110</v>
      </c>
      <c r="C177" s="145">
        <v>86932</v>
      </c>
      <c r="D177" s="47" t="s">
        <v>171</v>
      </c>
      <c r="E177" s="135" t="s">
        <v>41</v>
      </c>
      <c r="F177" s="148">
        <v>14</v>
      </c>
      <c r="G177" s="136"/>
      <c r="H177" s="136"/>
      <c r="I177" s="136">
        <f t="shared" ref="I177:I178" si="466">ROUND((H177+G177),2)</f>
        <v>0</v>
      </c>
      <c r="J177" s="136">
        <f t="shared" ref="J177:J178" si="467">ROUND((G177*F177),2)</f>
        <v>0</v>
      </c>
      <c r="K177" s="136">
        <f t="shared" ref="K177:K178" si="468">ROUND((H177*F177),2)</f>
        <v>0</v>
      </c>
      <c r="L177" s="136">
        <f t="shared" ref="L177:L178" si="469">ROUND((K177+J177),2)</f>
        <v>0</v>
      </c>
      <c r="M177" s="136">
        <f t="shared" ref="M177:M178" si="470">ROUND((IF(P177="BDI 1",((1+($S$3/100))*G177),((1+($S$4/100))*G177))),2)</f>
        <v>0</v>
      </c>
      <c r="N177" s="136">
        <f t="shared" ref="N177:N178" si="471">ROUND((IF(P177="BDI 1",((1+($S$3/100))*H177),((1+($S$4/100))*H177))),2)</f>
        <v>0</v>
      </c>
      <c r="O177" s="136">
        <f t="shared" ref="O177:O178" si="472">ROUND((M177+N177),2)</f>
        <v>0</v>
      </c>
      <c r="P177" s="138" t="s">
        <v>118</v>
      </c>
      <c r="Q177" s="136">
        <f t="shared" ref="Q177:Q178" si="473">ROUND(M177*F177,2)</f>
        <v>0</v>
      </c>
      <c r="R177" s="136">
        <f t="shared" ref="R177:R178" si="474">ROUND(N177*F177,2)</f>
        <v>0</v>
      </c>
      <c r="S177" s="139">
        <f t="shared" ref="S177:S178" si="475">ROUND(Q177+R177,2)</f>
        <v>0</v>
      </c>
    </row>
    <row r="178" spans="1:19" s="149" customFormat="1" ht="60">
      <c r="A178" s="137" t="s">
        <v>506</v>
      </c>
      <c r="B178" s="144" t="s">
        <v>110</v>
      </c>
      <c r="C178" s="145">
        <v>86939</v>
      </c>
      <c r="D178" s="47" t="s">
        <v>64</v>
      </c>
      <c r="E178" s="135" t="s">
        <v>41</v>
      </c>
      <c r="F178" s="148">
        <v>9</v>
      </c>
      <c r="G178" s="136"/>
      <c r="H178" s="136"/>
      <c r="I178" s="136">
        <f t="shared" si="466"/>
        <v>0</v>
      </c>
      <c r="J178" s="136">
        <f t="shared" si="467"/>
        <v>0</v>
      </c>
      <c r="K178" s="136">
        <f t="shared" si="468"/>
        <v>0</v>
      </c>
      <c r="L178" s="136">
        <f t="shared" si="469"/>
        <v>0</v>
      </c>
      <c r="M178" s="136">
        <f t="shared" si="470"/>
        <v>0</v>
      </c>
      <c r="N178" s="136">
        <f t="shared" si="471"/>
        <v>0</v>
      </c>
      <c r="O178" s="136">
        <f t="shared" si="472"/>
        <v>0</v>
      </c>
      <c r="P178" s="138" t="s">
        <v>118</v>
      </c>
      <c r="Q178" s="136">
        <f t="shared" si="473"/>
        <v>0</v>
      </c>
      <c r="R178" s="136">
        <f t="shared" si="474"/>
        <v>0</v>
      </c>
      <c r="S178" s="139">
        <f t="shared" si="475"/>
        <v>0</v>
      </c>
    </row>
    <row r="179" spans="1:19" s="149" customFormat="1" ht="48">
      <c r="A179" s="137" t="s">
        <v>507</v>
      </c>
      <c r="B179" s="144" t="s">
        <v>110</v>
      </c>
      <c r="C179" s="145">
        <v>86919</v>
      </c>
      <c r="D179" s="47" t="s">
        <v>63</v>
      </c>
      <c r="E179" s="135" t="s">
        <v>41</v>
      </c>
      <c r="F179" s="148">
        <v>3</v>
      </c>
      <c r="G179" s="136"/>
      <c r="H179" s="136"/>
      <c r="I179" s="136">
        <f t="shared" ref="I179:I182" si="476">ROUND((H179+G179),2)</f>
        <v>0</v>
      </c>
      <c r="J179" s="136">
        <f t="shared" ref="J179:J182" si="477">ROUND((G179*F179),2)</f>
        <v>0</v>
      </c>
      <c r="K179" s="136">
        <f t="shared" ref="K179:K182" si="478">ROUND((H179*F179),2)</f>
        <v>0</v>
      </c>
      <c r="L179" s="136">
        <f t="shared" ref="L179:L182" si="479">ROUND((K179+J179),2)</f>
        <v>0</v>
      </c>
      <c r="M179" s="136">
        <f t="shared" ref="M179:M182" si="480">ROUND((IF(P179="BDI 1",((1+($S$3/100))*G179),((1+($S$4/100))*G179))),2)</f>
        <v>0</v>
      </c>
      <c r="N179" s="136">
        <f t="shared" ref="N179:N182" si="481">ROUND((IF(P179="BDI 1",((1+($S$3/100))*H179),((1+($S$4/100))*H179))),2)</f>
        <v>0</v>
      </c>
      <c r="O179" s="136">
        <f t="shared" ref="O179:O182" si="482">ROUND((M179+N179),2)</f>
        <v>0</v>
      </c>
      <c r="P179" s="138" t="s">
        <v>118</v>
      </c>
      <c r="Q179" s="136">
        <f t="shared" ref="Q179:Q182" si="483">ROUND(M179*F179,2)</f>
        <v>0</v>
      </c>
      <c r="R179" s="136">
        <f t="shared" ref="R179:R182" si="484">ROUND(N179*F179,2)</f>
        <v>0</v>
      </c>
      <c r="S179" s="139">
        <f t="shared" ref="S179:S182" si="485">ROUND(Q179+R179,2)</f>
        <v>0</v>
      </c>
    </row>
    <row r="180" spans="1:19" s="149" customFormat="1" ht="24">
      <c r="A180" s="137" t="s">
        <v>508</v>
      </c>
      <c r="B180" s="144" t="s">
        <v>110</v>
      </c>
      <c r="C180" s="145">
        <v>100858</v>
      </c>
      <c r="D180" s="47" t="s">
        <v>249</v>
      </c>
      <c r="E180" s="135" t="s">
        <v>41</v>
      </c>
      <c r="F180" s="148">
        <v>2</v>
      </c>
      <c r="G180" s="136"/>
      <c r="H180" s="136"/>
      <c r="I180" s="136">
        <f t="shared" si="476"/>
        <v>0</v>
      </c>
      <c r="J180" s="136">
        <f t="shared" si="477"/>
        <v>0</v>
      </c>
      <c r="K180" s="136">
        <f t="shared" si="478"/>
        <v>0</v>
      </c>
      <c r="L180" s="136">
        <f t="shared" si="479"/>
        <v>0</v>
      </c>
      <c r="M180" s="136">
        <f t="shared" si="480"/>
        <v>0</v>
      </c>
      <c r="N180" s="136">
        <f t="shared" si="481"/>
        <v>0</v>
      </c>
      <c r="O180" s="136">
        <f t="shared" si="482"/>
        <v>0</v>
      </c>
      <c r="P180" s="138" t="s">
        <v>118</v>
      </c>
      <c r="Q180" s="136">
        <f t="shared" si="483"/>
        <v>0</v>
      </c>
      <c r="R180" s="136">
        <f t="shared" si="484"/>
        <v>0</v>
      </c>
      <c r="S180" s="139">
        <f t="shared" si="485"/>
        <v>0</v>
      </c>
    </row>
    <row r="181" spans="1:19" s="149" customFormat="1" ht="36">
      <c r="A181" s="137" t="s">
        <v>509</v>
      </c>
      <c r="B181" s="144" t="s">
        <v>271</v>
      </c>
      <c r="C181" s="145">
        <v>2557</v>
      </c>
      <c r="D181" s="47" t="s">
        <v>323</v>
      </c>
      <c r="E181" s="135" t="s">
        <v>41</v>
      </c>
      <c r="F181" s="148">
        <v>1</v>
      </c>
      <c r="G181" s="136"/>
      <c r="H181" s="136"/>
      <c r="I181" s="136">
        <f t="shared" si="476"/>
        <v>0</v>
      </c>
      <c r="J181" s="136">
        <f t="shared" si="477"/>
        <v>0</v>
      </c>
      <c r="K181" s="136">
        <f t="shared" si="478"/>
        <v>0</v>
      </c>
      <c r="L181" s="136">
        <f t="shared" si="479"/>
        <v>0</v>
      </c>
      <c r="M181" s="136">
        <f t="shared" si="480"/>
        <v>0</v>
      </c>
      <c r="N181" s="136">
        <f t="shared" si="481"/>
        <v>0</v>
      </c>
      <c r="O181" s="136">
        <f t="shared" si="482"/>
        <v>0</v>
      </c>
      <c r="P181" s="138" t="s">
        <v>118</v>
      </c>
      <c r="Q181" s="136">
        <f t="shared" si="483"/>
        <v>0</v>
      </c>
      <c r="R181" s="136">
        <f t="shared" si="484"/>
        <v>0</v>
      </c>
      <c r="S181" s="139">
        <f t="shared" si="485"/>
        <v>0</v>
      </c>
    </row>
    <row r="182" spans="1:19" s="149" customFormat="1" ht="24">
      <c r="A182" s="137" t="s">
        <v>510</v>
      </c>
      <c r="B182" s="144" t="s">
        <v>110</v>
      </c>
      <c r="C182" s="145">
        <v>86901</v>
      </c>
      <c r="D182" s="47" t="s">
        <v>62</v>
      </c>
      <c r="E182" s="135" t="s">
        <v>41</v>
      </c>
      <c r="F182" s="148">
        <v>14</v>
      </c>
      <c r="G182" s="136"/>
      <c r="H182" s="136"/>
      <c r="I182" s="136">
        <f t="shared" si="476"/>
        <v>0</v>
      </c>
      <c r="J182" s="136">
        <f t="shared" si="477"/>
        <v>0</v>
      </c>
      <c r="K182" s="136">
        <f t="shared" si="478"/>
        <v>0</v>
      </c>
      <c r="L182" s="136">
        <f t="shared" si="479"/>
        <v>0</v>
      </c>
      <c r="M182" s="136">
        <f t="shared" si="480"/>
        <v>0</v>
      </c>
      <c r="N182" s="136">
        <f t="shared" si="481"/>
        <v>0</v>
      </c>
      <c r="O182" s="136">
        <f t="shared" si="482"/>
        <v>0</v>
      </c>
      <c r="P182" s="138" t="s">
        <v>118</v>
      </c>
      <c r="Q182" s="136">
        <f t="shared" si="483"/>
        <v>0</v>
      </c>
      <c r="R182" s="136">
        <f t="shared" si="484"/>
        <v>0</v>
      </c>
      <c r="S182" s="139">
        <f t="shared" si="485"/>
        <v>0</v>
      </c>
    </row>
    <row r="183" spans="1:19" s="149" customFormat="1">
      <c r="A183" s="114" t="s">
        <v>511</v>
      </c>
      <c r="B183" s="115"/>
      <c r="C183" s="115"/>
      <c r="D183" s="122" t="s">
        <v>436</v>
      </c>
      <c r="E183" s="122"/>
      <c r="F183" s="122"/>
      <c r="G183" s="147"/>
      <c r="H183" s="147"/>
      <c r="I183" s="147"/>
      <c r="J183" s="147"/>
      <c r="K183" s="147"/>
      <c r="L183" s="147"/>
      <c r="M183" s="147"/>
      <c r="N183" s="147"/>
      <c r="O183" s="147"/>
      <c r="P183" s="147"/>
      <c r="Q183" s="147"/>
      <c r="R183" s="147"/>
      <c r="S183" s="147"/>
    </row>
    <row r="184" spans="1:19" s="149" customFormat="1" ht="24">
      <c r="A184" s="137" t="s">
        <v>512</v>
      </c>
      <c r="B184" s="144" t="s">
        <v>271</v>
      </c>
      <c r="C184" s="145">
        <v>2558</v>
      </c>
      <c r="D184" s="47" t="s">
        <v>324</v>
      </c>
      <c r="E184" s="135" t="s">
        <v>42</v>
      </c>
      <c r="F184" s="148">
        <v>1.48</v>
      </c>
      <c r="G184" s="136"/>
      <c r="H184" s="136"/>
      <c r="I184" s="136">
        <f t="shared" ref="I184:I185" si="486">ROUND((H184+G184),2)</f>
        <v>0</v>
      </c>
      <c r="J184" s="136">
        <f t="shared" ref="J184:J185" si="487">ROUND((G184*F184),2)</f>
        <v>0</v>
      </c>
      <c r="K184" s="136">
        <f t="shared" ref="K184:K185" si="488">ROUND((H184*F184),2)</f>
        <v>0</v>
      </c>
      <c r="L184" s="136">
        <f t="shared" ref="L184:L185" si="489">ROUND((K184+J184),2)</f>
        <v>0</v>
      </c>
      <c r="M184" s="136">
        <f t="shared" ref="M184:M185" si="490">ROUND((IF(P184="BDI 1",((1+($S$3/100))*G184),((1+($S$4/100))*G184))),2)</f>
        <v>0</v>
      </c>
      <c r="N184" s="136">
        <f t="shared" ref="N184:N185" si="491">ROUND((IF(P184="BDI 1",((1+($S$3/100))*H184),((1+($S$4/100))*H184))),2)</f>
        <v>0</v>
      </c>
      <c r="O184" s="136">
        <f t="shared" ref="O184:O185" si="492">ROUND((M184+N184),2)</f>
        <v>0</v>
      </c>
      <c r="P184" s="138" t="s">
        <v>118</v>
      </c>
      <c r="Q184" s="136">
        <f t="shared" ref="Q184:Q185" si="493">ROUND(M184*F184,2)</f>
        <v>0</v>
      </c>
      <c r="R184" s="136">
        <f t="shared" ref="R184:R185" si="494">ROUND(N184*F184,2)</f>
        <v>0</v>
      </c>
      <c r="S184" s="139">
        <f t="shared" ref="S184:S185" si="495">ROUND(Q184+R184,2)</f>
        <v>0</v>
      </c>
    </row>
    <row r="185" spans="1:19" s="149" customFormat="1" ht="24">
      <c r="A185" s="137" t="s">
        <v>513</v>
      </c>
      <c r="B185" s="144" t="s">
        <v>271</v>
      </c>
      <c r="C185" s="145">
        <v>2559</v>
      </c>
      <c r="D185" s="47" t="s">
        <v>325</v>
      </c>
      <c r="E185" s="135" t="s">
        <v>41</v>
      </c>
      <c r="F185" s="148">
        <v>1</v>
      </c>
      <c r="G185" s="136"/>
      <c r="H185" s="136"/>
      <c r="I185" s="136">
        <f t="shared" si="486"/>
        <v>0</v>
      </c>
      <c r="J185" s="136">
        <f t="shared" si="487"/>
        <v>0</v>
      </c>
      <c r="K185" s="136">
        <f t="shared" si="488"/>
        <v>0</v>
      </c>
      <c r="L185" s="136">
        <f t="shared" si="489"/>
        <v>0</v>
      </c>
      <c r="M185" s="136">
        <f t="shared" si="490"/>
        <v>0</v>
      </c>
      <c r="N185" s="136">
        <f t="shared" si="491"/>
        <v>0</v>
      </c>
      <c r="O185" s="136">
        <f t="shared" si="492"/>
        <v>0</v>
      </c>
      <c r="P185" s="138" t="s">
        <v>118</v>
      </c>
      <c r="Q185" s="136">
        <f t="shared" si="493"/>
        <v>0</v>
      </c>
      <c r="R185" s="136">
        <f t="shared" si="494"/>
        <v>0</v>
      </c>
      <c r="S185" s="139">
        <f t="shared" si="495"/>
        <v>0</v>
      </c>
    </row>
    <row r="186" spans="1:19" s="149" customFormat="1" ht="24">
      <c r="A186" s="137" t="s">
        <v>514</v>
      </c>
      <c r="B186" s="144" t="s">
        <v>110</v>
      </c>
      <c r="C186" s="145">
        <v>86900</v>
      </c>
      <c r="D186" s="47" t="s">
        <v>61</v>
      </c>
      <c r="E186" s="135" t="s">
        <v>41</v>
      </c>
      <c r="F186" s="148">
        <v>10</v>
      </c>
      <c r="G186" s="136"/>
      <c r="H186" s="136"/>
      <c r="I186" s="136">
        <f t="shared" ref="I186:I199" si="496">ROUND((H186+G186),2)</f>
        <v>0</v>
      </c>
      <c r="J186" s="136">
        <f t="shared" ref="J186:J199" si="497">ROUND((G186*F186),2)</f>
        <v>0</v>
      </c>
      <c r="K186" s="136">
        <f t="shared" ref="K186:K199" si="498">ROUND((H186*F186),2)</f>
        <v>0</v>
      </c>
      <c r="L186" s="136">
        <f t="shared" ref="L186:L199" si="499">ROUND((K186+J186),2)</f>
        <v>0</v>
      </c>
      <c r="M186" s="136">
        <f t="shared" ref="M186:M199" si="500">ROUND((IF(P186="BDI 1",((1+($S$3/100))*G186),((1+($S$4/100))*G186))),2)</f>
        <v>0</v>
      </c>
      <c r="N186" s="136">
        <f t="shared" ref="N186:N199" si="501">ROUND((IF(P186="BDI 1",((1+($S$3/100))*H186),((1+($S$4/100))*H186))),2)</f>
        <v>0</v>
      </c>
      <c r="O186" s="136">
        <f t="shared" ref="O186:O199" si="502">ROUND((M186+N186),2)</f>
        <v>0</v>
      </c>
      <c r="P186" s="138" t="s">
        <v>118</v>
      </c>
      <c r="Q186" s="136">
        <f t="shared" ref="Q186:Q199" si="503">ROUND(M186*F186,2)</f>
        <v>0</v>
      </c>
      <c r="R186" s="136">
        <f t="shared" ref="R186:R199" si="504">ROUND(N186*F186,2)</f>
        <v>0</v>
      </c>
      <c r="S186" s="139">
        <f t="shared" ref="S186:S199" si="505">ROUND(Q186+R186,2)</f>
        <v>0</v>
      </c>
    </row>
    <row r="187" spans="1:19" s="149" customFormat="1" ht="36">
      <c r="A187" s="137" t="s">
        <v>515</v>
      </c>
      <c r="B187" s="144" t="s">
        <v>110</v>
      </c>
      <c r="C187" s="145">
        <v>86909</v>
      </c>
      <c r="D187" s="47" t="s">
        <v>169</v>
      </c>
      <c r="E187" s="135" t="s">
        <v>41</v>
      </c>
      <c r="F187" s="148">
        <v>5</v>
      </c>
      <c r="G187" s="136"/>
      <c r="H187" s="136"/>
      <c r="I187" s="136">
        <f t="shared" si="496"/>
        <v>0</v>
      </c>
      <c r="J187" s="136">
        <f t="shared" si="497"/>
        <v>0</v>
      </c>
      <c r="K187" s="136">
        <f t="shared" si="498"/>
        <v>0</v>
      </c>
      <c r="L187" s="136">
        <f t="shared" si="499"/>
        <v>0</v>
      </c>
      <c r="M187" s="136">
        <f t="shared" si="500"/>
        <v>0</v>
      </c>
      <c r="N187" s="136">
        <f t="shared" si="501"/>
        <v>0</v>
      </c>
      <c r="O187" s="136">
        <f t="shared" si="502"/>
        <v>0</v>
      </c>
      <c r="P187" s="138" t="s">
        <v>118</v>
      </c>
      <c r="Q187" s="136">
        <f t="shared" si="503"/>
        <v>0</v>
      </c>
      <c r="R187" s="136">
        <f t="shared" si="504"/>
        <v>0</v>
      </c>
      <c r="S187" s="139">
        <f t="shared" si="505"/>
        <v>0</v>
      </c>
    </row>
    <row r="188" spans="1:19" s="149" customFormat="1" ht="24" customHeight="1">
      <c r="A188" s="137" t="s">
        <v>516</v>
      </c>
      <c r="B188" s="144" t="s">
        <v>110</v>
      </c>
      <c r="C188" s="145">
        <v>86913</v>
      </c>
      <c r="D188" s="47" t="s">
        <v>170</v>
      </c>
      <c r="E188" s="135" t="s">
        <v>41</v>
      </c>
      <c r="F188" s="148">
        <v>4</v>
      </c>
      <c r="G188" s="136"/>
      <c r="H188" s="136"/>
      <c r="I188" s="136">
        <f t="shared" si="496"/>
        <v>0</v>
      </c>
      <c r="J188" s="136">
        <f t="shared" si="497"/>
        <v>0</v>
      </c>
      <c r="K188" s="136">
        <f t="shared" si="498"/>
        <v>0</v>
      </c>
      <c r="L188" s="136">
        <f t="shared" si="499"/>
        <v>0</v>
      </c>
      <c r="M188" s="136">
        <f t="shared" si="500"/>
        <v>0</v>
      </c>
      <c r="N188" s="136">
        <f t="shared" si="501"/>
        <v>0</v>
      </c>
      <c r="O188" s="136">
        <f t="shared" si="502"/>
        <v>0</v>
      </c>
      <c r="P188" s="138" t="s">
        <v>118</v>
      </c>
      <c r="Q188" s="136">
        <f t="shared" si="503"/>
        <v>0</v>
      </c>
      <c r="R188" s="136">
        <f t="shared" si="504"/>
        <v>0</v>
      </c>
      <c r="S188" s="139">
        <f t="shared" si="505"/>
        <v>0</v>
      </c>
    </row>
    <row r="189" spans="1:19" s="149" customFormat="1">
      <c r="A189" s="137" t="s">
        <v>517</v>
      </c>
      <c r="B189" s="144" t="s">
        <v>271</v>
      </c>
      <c r="C189" s="145">
        <v>2560</v>
      </c>
      <c r="D189" s="47" t="s">
        <v>326</v>
      </c>
      <c r="E189" s="135" t="s">
        <v>41</v>
      </c>
      <c r="F189" s="148">
        <v>3</v>
      </c>
      <c r="G189" s="136"/>
      <c r="H189" s="136"/>
      <c r="I189" s="136">
        <f t="shared" si="496"/>
        <v>0</v>
      </c>
      <c r="J189" s="136">
        <f t="shared" si="497"/>
        <v>0</v>
      </c>
      <c r="K189" s="136">
        <f t="shared" si="498"/>
        <v>0</v>
      </c>
      <c r="L189" s="136">
        <f t="shared" si="499"/>
        <v>0</v>
      </c>
      <c r="M189" s="136">
        <f t="shared" si="500"/>
        <v>0</v>
      </c>
      <c r="N189" s="136">
        <f t="shared" si="501"/>
        <v>0</v>
      </c>
      <c r="O189" s="136">
        <f t="shared" si="502"/>
        <v>0</v>
      </c>
      <c r="P189" s="138" t="s">
        <v>118</v>
      </c>
      <c r="Q189" s="136">
        <f t="shared" si="503"/>
        <v>0</v>
      </c>
      <c r="R189" s="136">
        <f t="shared" si="504"/>
        <v>0</v>
      </c>
      <c r="S189" s="139">
        <f t="shared" si="505"/>
        <v>0</v>
      </c>
    </row>
    <row r="190" spans="1:19" s="149" customFormat="1" ht="24">
      <c r="A190" s="137" t="s">
        <v>518</v>
      </c>
      <c r="B190" s="144" t="s">
        <v>271</v>
      </c>
      <c r="C190" s="145">
        <v>2561</v>
      </c>
      <c r="D190" s="47" t="s">
        <v>327</v>
      </c>
      <c r="E190" s="135" t="s">
        <v>41</v>
      </c>
      <c r="F190" s="148">
        <v>6</v>
      </c>
      <c r="G190" s="136"/>
      <c r="H190" s="136"/>
      <c r="I190" s="136">
        <f t="shared" si="496"/>
        <v>0</v>
      </c>
      <c r="J190" s="136">
        <f t="shared" si="497"/>
        <v>0</v>
      </c>
      <c r="K190" s="136">
        <f t="shared" si="498"/>
        <v>0</v>
      </c>
      <c r="L190" s="136">
        <f t="shared" si="499"/>
        <v>0</v>
      </c>
      <c r="M190" s="136">
        <f t="shared" si="500"/>
        <v>0</v>
      </c>
      <c r="N190" s="136">
        <f t="shared" si="501"/>
        <v>0</v>
      </c>
      <c r="O190" s="136">
        <f t="shared" si="502"/>
        <v>0</v>
      </c>
      <c r="P190" s="138" t="s">
        <v>118</v>
      </c>
      <c r="Q190" s="136">
        <f t="shared" si="503"/>
        <v>0</v>
      </c>
      <c r="R190" s="136">
        <f t="shared" si="504"/>
        <v>0</v>
      </c>
      <c r="S190" s="139">
        <f t="shared" si="505"/>
        <v>0</v>
      </c>
    </row>
    <row r="191" spans="1:19" s="149" customFormat="1" ht="24">
      <c r="A191" s="137" t="s">
        <v>519</v>
      </c>
      <c r="B191" s="144" t="s">
        <v>271</v>
      </c>
      <c r="C191" s="145">
        <v>2562</v>
      </c>
      <c r="D191" s="47" t="s">
        <v>328</v>
      </c>
      <c r="E191" s="135" t="s">
        <v>41</v>
      </c>
      <c r="F191" s="148">
        <v>24</v>
      </c>
      <c r="G191" s="136"/>
      <c r="H191" s="136"/>
      <c r="I191" s="136">
        <f t="shared" si="496"/>
        <v>0</v>
      </c>
      <c r="J191" s="136">
        <f t="shared" si="497"/>
        <v>0</v>
      </c>
      <c r="K191" s="136">
        <f t="shared" si="498"/>
        <v>0</v>
      </c>
      <c r="L191" s="136">
        <f t="shared" si="499"/>
        <v>0</v>
      </c>
      <c r="M191" s="136">
        <f t="shared" si="500"/>
        <v>0</v>
      </c>
      <c r="N191" s="136">
        <f t="shared" si="501"/>
        <v>0</v>
      </c>
      <c r="O191" s="136">
        <f t="shared" si="502"/>
        <v>0</v>
      </c>
      <c r="P191" s="138" t="s">
        <v>118</v>
      </c>
      <c r="Q191" s="136">
        <f t="shared" si="503"/>
        <v>0</v>
      </c>
      <c r="R191" s="136">
        <f t="shared" si="504"/>
        <v>0</v>
      </c>
      <c r="S191" s="139">
        <f t="shared" si="505"/>
        <v>0</v>
      </c>
    </row>
    <row r="192" spans="1:19" s="149" customFormat="1" ht="36">
      <c r="A192" s="137" t="s">
        <v>520</v>
      </c>
      <c r="B192" s="144" t="s">
        <v>271</v>
      </c>
      <c r="C192" s="145">
        <v>2690</v>
      </c>
      <c r="D192" s="47" t="s">
        <v>329</v>
      </c>
      <c r="E192" s="135" t="s">
        <v>41</v>
      </c>
      <c r="F192" s="148">
        <v>5</v>
      </c>
      <c r="G192" s="136"/>
      <c r="H192" s="136"/>
      <c r="I192" s="136">
        <f t="shared" si="496"/>
        <v>0</v>
      </c>
      <c r="J192" s="136">
        <f t="shared" si="497"/>
        <v>0</v>
      </c>
      <c r="K192" s="136">
        <f t="shared" si="498"/>
        <v>0</v>
      </c>
      <c r="L192" s="136">
        <f t="shared" si="499"/>
        <v>0</v>
      </c>
      <c r="M192" s="136">
        <f t="shared" si="500"/>
        <v>0</v>
      </c>
      <c r="N192" s="136">
        <f t="shared" si="501"/>
        <v>0</v>
      </c>
      <c r="O192" s="136">
        <f t="shared" si="502"/>
        <v>0</v>
      </c>
      <c r="P192" s="138" t="s">
        <v>118</v>
      </c>
      <c r="Q192" s="136">
        <f t="shared" si="503"/>
        <v>0</v>
      </c>
      <c r="R192" s="136">
        <f t="shared" si="504"/>
        <v>0</v>
      </c>
      <c r="S192" s="139">
        <f t="shared" si="505"/>
        <v>0</v>
      </c>
    </row>
    <row r="193" spans="1:19" s="149" customFormat="1" ht="24">
      <c r="A193" s="137" t="s">
        <v>521</v>
      </c>
      <c r="B193" s="144" t="s">
        <v>271</v>
      </c>
      <c r="C193" s="145">
        <v>2563</v>
      </c>
      <c r="D193" s="47" t="s">
        <v>330</v>
      </c>
      <c r="E193" s="135" t="s">
        <v>41</v>
      </c>
      <c r="F193" s="148">
        <v>2</v>
      </c>
      <c r="G193" s="136"/>
      <c r="H193" s="136"/>
      <c r="I193" s="136">
        <f t="shared" si="496"/>
        <v>0</v>
      </c>
      <c r="J193" s="136">
        <f t="shared" si="497"/>
        <v>0</v>
      </c>
      <c r="K193" s="136">
        <f t="shared" si="498"/>
        <v>0</v>
      </c>
      <c r="L193" s="136">
        <f t="shared" si="499"/>
        <v>0</v>
      </c>
      <c r="M193" s="136">
        <f t="shared" si="500"/>
        <v>0</v>
      </c>
      <c r="N193" s="136">
        <f t="shared" si="501"/>
        <v>0</v>
      </c>
      <c r="O193" s="136">
        <f t="shared" si="502"/>
        <v>0</v>
      </c>
      <c r="P193" s="138" t="s">
        <v>118</v>
      </c>
      <c r="Q193" s="136">
        <f t="shared" si="503"/>
        <v>0</v>
      </c>
      <c r="R193" s="136">
        <f t="shared" si="504"/>
        <v>0</v>
      </c>
      <c r="S193" s="139">
        <f t="shared" si="505"/>
        <v>0</v>
      </c>
    </row>
    <row r="194" spans="1:19" s="149" customFormat="1" ht="36">
      <c r="A194" s="137" t="s">
        <v>522</v>
      </c>
      <c r="B194" s="144" t="s">
        <v>110</v>
      </c>
      <c r="C194" s="145">
        <v>100868</v>
      </c>
      <c r="D194" s="47" t="s">
        <v>252</v>
      </c>
      <c r="E194" s="135" t="s">
        <v>41</v>
      </c>
      <c r="F194" s="148">
        <v>5</v>
      </c>
      <c r="G194" s="136"/>
      <c r="H194" s="136"/>
      <c r="I194" s="136">
        <f t="shared" si="496"/>
        <v>0</v>
      </c>
      <c r="J194" s="136">
        <f t="shared" si="497"/>
        <v>0</v>
      </c>
      <c r="K194" s="136">
        <f t="shared" si="498"/>
        <v>0</v>
      </c>
      <c r="L194" s="136">
        <f t="shared" si="499"/>
        <v>0</v>
      </c>
      <c r="M194" s="136">
        <f t="shared" si="500"/>
        <v>0</v>
      </c>
      <c r="N194" s="136">
        <f t="shared" si="501"/>
        <v>0</v>
      </c>
      <c r="O194" s="136">
        <f t="shared" si="502"/>
        <v>0</v>
      </c>
      <c r="P194" s="138" t="s">
        <v>118</v>
      </c>
      <c r="Q194" s="136">
        <f t="shared" si="503"/>
        <v>0</v>
      </c>
      <c r="R194" s="136">
        <f t="shared" si="504"/>
        <v>0</v>
      </c>
      <c r="S194" s="139">
        <f t="shared" si="505"/>
        <v>0</v>
      </c>
    </row>
    <row r="195" spans="1:19" s="149" customFormat="1" ht="24">
      <c r="A195" s="137" t="s">
        <v>523</v>
      </c>
      <c r="B195" s="144" t="s">
        <v>271</v>
      </c>
      <c r="C195" s="145">
        <v>2546</v>
      </c>
      <c r="D195" s="47" t="s">
        <v>331</v>
      </c>
      <c r="E195" s="135" t="s">
        <v>41</v>
      </c>
      <c r="F195" s="148">
        <v>4</v>
      </c>
      <c r="G195" s="136"/>
      <c r="H195" s="136"/>
      <c r="I195" s="136">
        <f t="shared" si="496"/>
        <v>0</v>
      </c>
      <c r="J195" s="136">
        <f t="shared" si="497"/>
        <v>0</v>
      </c>
      <c r="K195" s="136">
        <f t="shared" si="498"/>
        <v>0</v>
      </c>
      <c r="L195" s="136">
        <f t="shared" si="499"/>
        <v>0</v>
      </c>
      <c r="M195" s="136">
        <f t="shared" si="500"/>
        <v>0</v>
      </c>
      <c r="N195" s="136">
        <f t="shared" si="501"/>
        <v>0</v>
      </c>
      <c r="O195" s="136">
        <f t="shared" si="502"/>
        <v>0</v>
      </c>
      <c r="P195" s="138" t="s">
        <v>118</v>
      </c>
      <c r="Q195" s="136">
        <f t="shared" si="503"/>
        <v>0</v>
      </c>
      <c r="R195" s="136">
        <f t="shared" si="504"/>
        <v>0</v>
      </c>
      <c r="S195" s="139">
        <f t="shared" si="505"/>
        <v>0</v>
      </c>
    </row>
    <row r="196" spans="1:19" s="149" customFormat="1" ht="36">
      <c r="A196" s="137" t="s">
        <v>524</v>
      </c>
      <c r="B196" s="144" t="s">
        <v>110</v>
      </c>
      <c r="C196" s="145">
        <v>100867</v>
      </c>
      <c r="D196" s="47" t="s">
        <v>251</v>
      </c>
      <c r="E196" s="135" t="s">
        <v>41</v>
      </c>
      <c r="F196" s="148">
        <v>24</v>
      </c>
      <c r="G196" s="136"/>
      <c r="H196" s="136"/>
      <c r="I196" s="136">
        <f t="shared" si="496"/>
        <v>0</v>
      </c>
      <c r="J196" s="136">
        <f t="shared" si="497"/>
        <v>0</v>
      </c>
      <c r="K196" s="136">
        <f t="shared" si="498"/>
        <v>0</v>
      </c>
      <c r="L196" s="136">
        <f t="shared" si="499"/>
        <v>0</v>
      </c>
      <c r="M196" s="136">
        <f t="shared" si="500"/>
        <v>0</v>
      </c>
      <c r="N196" s="136">
        <f t="shared" si="501"/>
        <v>0</v>
      </c>
      <c r="O196" s="136">
        <f t="shared" si="502"/>
        <v>0</v>
      </c>
      <c r="P196" s="138" t="s">
        <v>118</v>
      </c>
      <c r="Q196" s="136">
        <f t="shared" si="503"/>
        <v>0</v>
      </c>
      <c r="R196" s="136">
        <f t="shared" si="504"/>
        <v>0</v>
      </c>
      <c r="S196" s="139">
        <f t="shared" si="505"/>
        <v>0</v>
      </c>
    </row>
    <row r="197" spans="1:19" s="149" customFormat="1" ht="24" customHeight="1">
      <c r="A197" s="137" t="s">
        <v>525</v>
      </c>
      <c r="B197" s="144" t="s">
        <v>110</v>
      </c>
      <c r="C197" s="145">
        <v>100875</v>
      </c>
      <c r="D197" s="47" t="s">
        <v>46</v>
      </c>
      <c r="E197" s="135" t="s">
        <v>41</v>
      </c>
      <c r="F197" s="148">
        <v>1</v>
      </c>
      <c r="G197" s="136"/>
      <c r="H197" s="136"/>
      <c r="I197" s="136">
        <f t="shared" si="496"/>
        <v>0</v>
      </c>
      <c r="J197" s="136">
        <f t="shared" si="497"/>
        <v>0</v>
      </c>
      <c r="K197" s="136">
        <f t="shared" si="498"/>
        <v>0</v>
      </c>
      <c r="L197" s="136">
        <f t="shared" si="499"/>
        <v>0</v>
      </c>
      <c r="M197" s="136">
        <f t="shared" si="500"/>
        <v>0</v>
      </c>
      <c r="N197" s="136">
        <f t="shared" si="501"/>
        <v>0</v>
      </c>
      <c r="O197" s="136">
        <f t="shared" si="502"/>
        <v>0</v>
      </c>
      <c r="P197" s="138" t="s">
        <v>118</v>
      </c>
      <c r="Q197" s="136">
        <f t="shared" si="503"/>
        <v>0</v>
      </c>
      <c r="R197" s="136">
        <f t="shared" si="504"/>
        <v>0</v>
      </c>
      <c r="S197" s="139">
        <f t="shared" si="505"/>
        <v>0</v>
      </c>
    </row>
    <row r="198" spans="1:19" s="149" customFormat="1">
      <c r="A198" s="137" t="s">
        <v>526</v>
      </c>
      <c r="B198" s="144" t="s">
        <v>271</v>
      </c>
      <c r="C198" s="145">
        <v>2105</v>
      </c>
      <c r="D198" s="47" t="s">
        <v>332</v>
      </c>
      <c r="E198" s="135" t="s">
        <v>41</v>
      </c>
      <c r="F198" s="148">
        <v>19</v>
      </c>
      <c r="G198" s="136"/>
      <c r="H198" s="136"/>
      <c r="I198" s="136">
        <f t="shared" si="496"/>
        <v>0</v>
      </c>
      <c r="J198" s="136">
        <f t="shared" si="497"/>
        <v>0</v>
      </c>
      <c r="K198" s="136">
        <f t="shared" si="498"/>
        <v>0</v>
      </c>
      <c r="L198" s="136">
        <f t="shared" si="499"/>
        <v>0</v>
      </c>
      <c r="M198" s="136">
        <f t="shared" si="500"/>
        <v>0</v>
      </c>
      <c r="N198" s="136">
        <f t="shared" si="501"/>
        <v>0</v>
      </c>
      <c r="O198" s="136">
        <f t="shared" si="502"/>
        <v>0</v>
      </c>
      <c r="P198" s="138" t="s">
        <v>118</v>
      </c>
      <c r="Q198" s="136">
        <f t="shared" si="503"/>
        <v>0</v>
      </c>
      <c r="R198" s="136">
        <f t="shared" si="504"/>
        <v>0</v>
      </c>
      <c r="S198" s="139">
        <f t="shared" si="505"/>
        <v>0</v>
      </c>
    </row>
    <row r="199" spans="1:19" s="149" customFormat="1" ht="36">
      <c r="A199" s="137" t="s">
        <v>527</v>
      </c>
      <c r="B199" s="144" t="s">
        <v>271</v>
      </c>
      <c r="C199" s="145">
        <v>2564</v>
      </c>
      <c r="D199" s="47" t="s">
        <v>333</v>
      </c>
      <c r="E199" s="135" t="s">
        <v>41</v>
      </c>
      <c r="F199" s="148">
        <v>2</v>
      </c>
      <c r="G199" s="136"/>
      <c r="H199" s="136"/>
      <c r="I199" s="136">
        <f t="shared" si="496"/>
        <v>0</v>
      </c>
      <c r="J199" s="136">
        <f t="shared" si="497"/>
        <v>0</v>
      </c>
      <c r="K199" s="136">
        <f t="shared" si="498"/>
        <v>0</v>
      </c>
      <c r="L199" s="136">
        <f t="shared" si="499"/>
        <v>0</v>
      </c>
      <c r="M199" s="136">
        <f t="shared" si="500"/>
        <v>0</v>
      </c>
      <c r="N199" s="136">
        <f t="shared" si="501"/>
        <v>0</v>
      </c>
      <c r="O199" s="136">
        <f t="shared" si="502"/>
        <v>0</v>
      </c>
      <c r="P199" s="138" t="s">
        <v>118</v>
      </c>
      <c r="Q199" s="136">
        <f t="shared" si="503"/>
        <v>0</v>
      </c>
      <c r="R199" s="136">
        <f t="shared" si="504"/>
        <v>0</v>
      </c>
      <c r="S199" s="139">
        <f t="shared" si="505"/>
        <v>0</v>
      </c>
    </row>
    <row r="200" spans="1:19" s="149" customFormat="1">
      <c r="A200" s="28"/>
      <c r="B200" s="28"/>
      <c r="C200" s="23"/>
      <c r="D200" s="117"/>
      <c r="E200" s="23"/>
      <c r="F200" s="24"/>
      <c r="G200" s="24"/>
      <c r="H200" s="24"/>
      <c r="I200" s="25"/>
      <c r="J200" s="25"/>
      <c r="K200" s="25"/>
      <c r="L200" s="25"/>
      <c r="M200" s="20"/>
      <c r="N200" s="20"/>
      <c r="O200" s="20"/>
      <c r="P200" s="20"/>
      <c r="Q200" s="20"/>
      <c r="R200" s="20"/>
      <c r="S200" s="21"/>
    </row>
    <row r="201" spans="1:19" s="149" customFormat="1">
      <c r="A201" s="114">
        <v>15</v>
      </c>
      <c r="B201" s="115"/>
      <c r="C201" s="58"/>
      <c r="D201" s="143" t="s">
        <v>568</v>
      </c>
      <c r="E201" s="143"/>
      <c r="F201" s="60"/>
      <c r="G201" s="147"/>
      <c r="H201" s="147"/>
      <c r="I201" s="147"/>
      <c r="J201" s="147">
        <f t="shared" ref="J201:L201" si="506">ROUND(SUM(J202:J316),2)</f>
        <v>0</v>
      </c>
      <c r="K201" s="147">
        <f t="shared" si="506"/>
        <v>0</v>
      </c>
      <c r="L201" s="147">
        <f t="shared" si="506"/>
        <v>0</v>
      </c>
      <c r="M201" s="147"/>
      <c r="N201" s="147"/>
      <c r="O201" s="147"/>
      <c r="P201" s="147"/>
      <c r="Q201" s="147">
        <f t="shared" ref="Q201:R201" si="507">ROUND(SUM(Q202:Q316),2)</f>
        <v>0</v>
      </c>
      <c r="R201" s="147">
        <f t="shared" si="507"/>
        <v>0</v>
      </c>
      <c r="S201" s="147">
        <f>ROUND(SUM(S202:S316),2)</f>
        <v>0</v>
      </c>
    </row>
    <row r="202" spans="1:19" s="149" customFormat="1">
      <c r="A202" s="114" t="s">
        <v>528</v>
      </c>
      <c r="B202" s="115"/>
      <c r="C202" s="115"/>
      <c r="D202" s="122" t="s">
        <v>569</v>
      </c>
      <c r="E202" s="122"/>
      <c r="F202" s="122"/>
      <c r="G202" s="147"/>
      <c r="H202" s="147"/>
      <c r="I202" s="147"/>
      <c r="J202" s="147"/>
      <c r="K202" s="147"/>
      <c r="L202" s="147"/>
      <c r="M202" s="147"/>
      <c r="N202" s="147"/>
      <c r="O202" s="147"/>
      <c r="P202" s="147"/>
      <c r="Q202" s="147"/>
      <c r="R202" s="147"/>
      <c r="S202" s="147"/>
    </row>
    <row r="203" spans="1:19" s="149" customFormat="1" ht="15" customHeight="1">
      <c r="A203" s="137" t="s">
        <v>529</v>
      </c>
      <c r="B203" s="144" t="s">
        <v>271</v>
      </c>
      <c r="C203" s="145">
        <v>2565</v>
      </c>
      <c r="D203" s="47" t="s">
        <v>334</v>
      </c>
      <c r="E203" s="135" t="s">
        <v>41</v>
      </c>
      <c r="F203" s="148">
        <v>1</v>
      </c>
      <c r="G203" s="136"/>
      <c r="H203" s="136"/>
      <c r="I203" s="136">
        <f t="shared" ref="I203:I208" si="508">ROUND((H203+G203),2)</f>
        <v>0</v>
      </c>
      <c r="J203" s="136">
        <f t="shared" ref="J203:J208" si="509">ROUND((G203*F203),2)</f>
        <v>0</v>
      </c>
      <c r="K203" s="136">
        <f t="shared" ref="K203:K208" si="510">ROUND((H203*F203),2)</f>
        <v>0</v>
      </c>
      <c r="L203" s="136">
        <f t="shared" ref="L203:L208" si="511">ROUND((K203+J203),2)</f>
        <v>0</v>
      </c>
      <c r="M203" s="136">
        <f t="shared" ref="M203:M208" si="512">ROUND((IF(P203="BDI 1",((1+($S$3/100))*G203),((1+($S$4/100))*G203))),2)</f>
        <v>0</v>
      </c>
      <c r="N203" s="136">
        <f t="shared" ref="N203:N208" si="513">ROUND((IF(P203="BDI 1",((1+($S$3/100))*H203),((1+($S$4/100))*H203))),2)</f>
        <v>0</v>
      </c>
      <c r="O203" s="136">
        <f t="shared" ref="O203:O208" si="514">ROUND((M203+N203),2)</f>
        <v>0</v>
      </c>
      <c r="P203" s="138" t="s">
        <v>118</v>
      </c>
      <c r="Q203" s="136">
        <f t="shared" ref="Q203:Q208" si="515">ROUND(M203*F203,2)</f>
        <v>0</v>
      </c>
      <c r="R203" s="136">
        <f t="shared" ref="R203:R208" si="516">ROUND(N203*F203,2)</f>
        <v>0</v>
      </c>
      <c r="S203" s="139">
        <f t="shared" ref="S203:S208" si="517">ROUND(Q203+R203,2)</f>
        <v>0</v>
      </c>
    </row>
    <row r="204" spans="1:19" s="149" customFormat="1">
      <c r="A204" s="137" t="s">
        <v>530</v>
      </c>
      <c r="B204" s="144" t="s">
        <v>271</v>
      </c>
      <c r="C204" s="145">
        <v>2566</v>
      </c>
      <c r="D204" s="47" t="s">
        <v>335</v>
      </c>
      <c r="E204" s="135" t="s">
        <v>41</v>
      </c>
      <c r="F204" s="148">
        <v>1</v>
      </c>
      <c r="G204" s="136"/>
      <c r="H204" s="136"/>
      <c r="I204" s="136">
        <f t="shared" si="508"/>
        <v>0</v>
      </c>
      <c r="J204" s="136">
        <f t="shared" si="509"/>
        <v>0</v>
      </c>
      <c r="K204" s="136">
        <f t="shared" si="510"/>
        <v>0</v>
      </c>
      <c r="L204" s="136">
        <f t="shared" si="511"/>
        <v>0</v>
      </c>
      <c r="M204" s="136">
        <f t="shared" si="512"/>
        <v>0</v>
      </c>
      <c r="N204" s="136">
        <f t="shared" si="513"/>
        <v>0</v>
      </c>
      <c r="O204" s="136">
        <f t="shared" si="514"/>
        <v>0</v>
      </c>
      <c r="P204" s="138" t="s">
        <v>118</v>
      </c>
      <c r="Q204" s="136">
        <f t="shared" si="515"/>
        <v>0</v>
      </c>
      <c r="R204" s="136">
        <f t="shared" si="516"/>
        <v>0</v>
      </c>
      <c r="S204" s="139">
        <f t="shared" si="517"/>
        <v>0</v>
      </c>
    </row>
    <row r="205" spans="1:19" s="149" customFormat="1" ht="24">
      <c r="A205" s="137" t="s">
        <v>531</v>
      </c>
      <c r="B205" s="144" t="s">
        <v>110</v>
      </c>
      <c r="C205" s="145">
        <v>103039</v>
      </c>
      <c r="D205" s="47" t="s">
        <v>50</v>
      </c>
      <c r="E205" s="135" t="s">
        <v>41</v>
      </c>
      <c r="F205" s="148">
        <v>1</v>
      </c>
      <c r="G205" s="136"/>
      <c r="H205" s="136"/>
      <c r="I205" s="136">
        <f t="shared" si="508"/>
        <v>0</v>
      </c>
      <c r="J205" s="136">
        <f t="shared" si="509"/>
        <v>0</v>
      </c>
      <c r="K205" s="136">
        <f t="shared" si="510"/>
        <v>0</v>
      </c>
      <c r="L205" s="136">
        <f t="shared" si="511"/>
        <v>0</v>
      </c>
      <c r="M205" s="136">
        <f t="shared" si="512"/>
        <v>0</v>
      </c>
      <c r="N205" s="136">
        <f t="shared" si="513"/>
        <v>0</v>
      </c>
      <c r="O205" s="136">
        <f t="shared" si="514"/>
        <v>0</v>
      </c>
      <c r="P205" s="138" t="s">
        <v>118</v>
      </c>
      <c r="Q205" s="136">
        <f t="shared" si="515"/>
        <v>0</v>
      </c>
      <c r="R205" s="136">
        <f t="shared" si="516"/>
        <v>0</v>
      </c>
      <c r="S205" s="139">
        <f t="shared" si="517"/>
        <v>0</v>
      </c>
    </row>
    <row r="206" spans="1:19" s="149" customFormat="1" ht="24">
      <c r="A206" s="137" t="s">
        <v>532</v>
      </c>
      <c r="B206" s="144" t="s">
        <v>110</v>
      </c>
      <c r="C206" s="145">
        <v>94492</v>
      </c>
      <c r="D206" s="47" t="s">
        <v>217</v>
      </c>
      <c r="E206" s="135" t="s">
        <v>41</v>
      </c>
      <c r="F206" s="148">
        <v>4</v>
      </c>
      <c r="G206" s="136"/>
      <c r="H206" s="136"/>
      <c r="I206" s="136">
        <f t="shared" si="508"/>
        <v>0</v>
      </c>
      <c r="J206" s="136">
        <f t="shared" si="509"/>
        <v>0</v>
      </c>
      <c r="K206" s="136">
        <f t="shared" si="510"/>
        <v>0</v>
      </c>
      <c r="L206" s="136">
        <f t="shared" si="511"/>
        <v>0</v>
      </c>
      <c r="M206" s="136">
        <f t="shared" si="512"/>
        <v>0</v>
      </c>
      <c r="N206" s="136">
        <f t="shared" si="513"/>
        <v>0</v>
      </c>
      <c r="O206" s="136">
        <f t="shared" si="514"/>
        <v>0</v>
      </c>
      <c r="P206" s="138" t="s">
        <v>118</v>
      </c>
      <c r="Q206" s="136">
        <f t="shared" si="515"/>
        <v>0</v>
      </c>
      <c r="R206" s="136">
        <f t="shared" si="516"/>
        <v>0</v>
      </c>
      <c r="S206" s="139">
        <f t="shared" si="517"/>
        <v>0</v>
      </c>
    </row>
    <row r="207" spans="1:19" s="149" customFormat="1" ht="36">
      <c r="A207" s="137" t="s">
        <v>533</v>
      </c>
      <c r="B207" s="144" t="s">
        <v>110</v>
      </c>
      <c r="C207" s="145">
        <v>94681</v>
      </c>
      <c r="D207" s="47" t="s">
        <v>222</v>
      </c>
      <c r="E207" s="135" t="s">
        <v>41</v>
      </c>
      <c r="F207" s="148">
        <v>1</v>
      </c>
      <c r="G207" s="136"/>
      <c r="H207" s="136"/>
      <c r="I207" s="136">
        <f t="shared" si="508"/>
        <v>0</v>
      </c>
      <c r="J207" s="136">
        <f t="shared" si="509"/>
        <v>0</v>
      </c>
      <c r="K207" s="136">
        <f t="shared" si="510"/>
        <v>0</v>
      </c>
      <c r="L207" s="136">
        <f t="shared" si="511"/>
        <v>0</v>
      </c>
      <c r="M207" s="136">
        <f t="shared" si="512"/>
        <v>0</v>
      </c>
      <c r="N207" s="136">
        <f t="shared" si="513"/>
        <v>0</v>
      </c>
      <c r="O207" s="136">
        <f t="shared" si="514"/>
        <v>0</v>
      </c>
      <c r="P207" s="138" t="s">
        <v>118</v>
      </c>
      <c r="Q207" s="136">
        <f t="shared" si="515"/>
        <v>0</v>
      </c>
      <c r="R207" s="136">
        <f t="shared" si="516"/>
        <v>0</v>
      </c>
      <c r="S207" s="139">
        <f t="shared" si="517"/>
        <v>0</v>
      </c>
    </row>
    <row r="208" spans="1:19" s="149" customFormat="1" ht="48">
      <c r="A208" s="137" t="s">
        <v>534</v>
      </c>
      <c r="B208" s="144" t="s">
        <v>110</v>
      </c>
      <c r="C208" s="145">
        <v>94662</v>
      </c>
      <c r="D208" s="47" t="s">
        <v>221</v>
      </c>
      <c r="E208" s="135" t="s">
        <v>41</v>
      </c>
      <c r="F208" s="148">
        <v>3</v>
      </c>
      <c r="G208" s="136"/>
      <c r="H208" s="136"/>
      <c r="I208" s="136">
        <f t="shared" si="508"/>
        <v>0</v>
      </c>
      <c r="J208" s="136">
        <f t="shared" si="509"/>
        <v>0</v>
      </c>
      <c r="K208" s="136">
        <f t="shared" si="510"/>
        <v>0</v>
      </c>
      <c r="L208" s="136">
        <f t="shared" si="511"/>
        <v>0</v>
      </c>
      <c r="M208" s="136">
        <f t="shared" si="512"/>
        <v>0</v>
      </c>
      <c r="N208" s="136">
        <f t="shared" si="513"/>
        <v>0</v>
      </c>
      <c r="O208" s="136">
        <f t="shared" si="514"/>
        <v>0</v>
      </c>
      <c r="P208" s="138" t="s">
        <v>118</v>
      </c>
      <c r="Q208" s="136">
        <f t="shared" si="515"/>
        <v>0</v>
      </c>
      <c r="R208" s="136">
        <f t="shared" si="516"/>
        <v>0</v>
      </c>
      <c r="S208" s="139">
        <f t="shared" si="517"/>
        <v>0</v>
      </c>
    </row>
    <row r="209" spans="1:19" s="149" customFormat="1" ht="36">
      <c r="A209" s="137" t="s">
        <v>535</v>
      </c>
      <c r="B209" s="144" t="s">
        <v>110</v>
      </c>
      <c r="C209" s="145">
        <v>103986</v>
      </c>
      <c r="D209" s="47" t="s">
        <v>58</v>
      </c>
      <c r="E209" s="135" t="s">
        <v>41</v>
      </c>
      <c r="F209" s="148">
        <v>16</v>
      </c>
      <c r="G209" s="136"/>
      <c r="H209" s="136"/>
      <c r="I209" s="136">
        <f t="shared" ref="I209:I224" si="518">ROUND((H209+G209),2)</f>
        <v>0</v>
      </c>
      <c r="J209" s="136">
        <f t="shared" ref="J209:J224" si="519">ROUND((G209*F209),2)</f>
        <v>0</v>
      </c>
      <c r="K209" s="136">
        <f t="shared" ref="K209:K224" si="520">ROUND((H209*F209),2)</f>
        <v>0</v>
      </c>
      <c r="L209" s="136">
        <f t="shared" ref="L209:L224" si="521">ROUND((K209+J209),2)</f>
        <v>0</v>
      </c>
      <c r="M209" s="136">
        <f t="shared" ref="M209:M224" si="522">ROUND((IF(P209="BDI 1",((1+($S$3/100))*G209),((1+($S$4/100))*G209))),2)</f>
        <v>0</v>
      </c>
      <c r="N209" s="136">
        <f t="shared" ref="N209:N224" si="523">ROUND((IF(P209="BDI 1",((1+($S$3/100))*H209),((1+($S$4/100))*H209))),2)</f>
        <v>0</v>
      </c>
      <c r="O209" s="136">
        <f t="shared" ref="O209:O224" si="524">ROUND((M209+N209),2)</f>
        <v>0</v>
      </c>
      <c r="P209" s="138" t="s">
        <v>118</v>
      </c>
      <c r="Q209" s="136">
        <f t="shared" ref="Q209:Q224" si="525">ROUND(M209*F209,2)</f>
        <v>0</v>
      </c>
      <c r="R209" s="136">
        <f t="shared" ref="R209:R224" si="526">ROUND(N209*F209,2)</f>
        <v>0</v>
      </c>
      <c r="S209" s="139">
        <f t="shared" ref="S209:S224" si="527">ROUND(Q209+R209,2)</f>
        <v>0</v>
      </c>
    </row>
    <row r="210" spans="1:19" s="149" customFormat="1" ht="36">
      <c r="A210" s="137" t="s">
        <v>536</v>
      </c>
      <c r="B210" s="144" t="s">
        <v>110</v>
      </c>
      <c r="C210" s="145">
        <v>103979</v>
      </c>
      <c r="D210" s="47" t="s">
        <v>258</v>
      </c>
      <c r="E210" s="135" t="s">
        <v>45</v>
      </c>
      <c r="F210" s="148">
        <v>148.37</v>
      </c>
      <c r="G210" s="136"/>
      <c r="H210" s="136"/>
      <c r="I210" s="136">
        <f t="shared" si="518"/>
        <v>0</v>
      </c>
      <c r="J210" s="136">
        <f t="shared" si="519"/>
        <v>0</v>
      </c>
      <c r="K210" s="136">
        <f t="shared" si="520"/>
        <v>0</v>
      </c>
      <c r="L210" s="136">
        <f t="shared" si="521"/>
        <v>0</v>
      </c>
      <c r="M210" s="136">
        <f t="shared" si="522"/>
        <v>0</v>
      </c>
      <c r="N210" s="136">
        <f t="shared" si="523"/>
        <v>0</v>
      </c>
      <c r="O210" s="136">
        <f t="shared" si="524"/>
        <v>0</v>
      </c>
      <c r="P210" s="138" t="s">
        <v>118</v>
      </c>
      <c r="Q210" s="136">
        <f t="shared" si="525"/>
        <v>0</v>
      </c>
      <c r="R210" s="136">
        <f t="shared" si="526"/>
        <v>0</v>
      </c>
      <c r="S210" s="139">
        <f t="shared" si="527"/>
        <v>0</v>
      </c>
    </row>
    <row r="211" spans="1:19" s="149" customFormat="1" ht="36">
      <c r="A211" s="137" t="s">
        <v>537</v>
      </c>
      <c r="B211" s="144" t="s">
        <v>110</v>
      </c>
      <c r="C211" s="145">
        <v>104008</v>
      </c>
      <c r="D211" s="47" t="s">
        <v>59</v>
      </c>
      <c r="E211" s="135" t="s">
        <v>41</v>
      </c>
      <c r="F211" s="148">
        <v>7</v>
      </c>
      <c r="G211" s="136"/>
      <c r="H211" s="136"/>
      <c r="I211" s="136">
        <f t="shared" si="518"/>
        <v>0</v>
      </c>
      <c r="J211" s="136">
        <f t="shared" si="519"/>
        <v>0</v>
      </c>
      <c r="K211" s="136">
        <f t="shared" si="520"/>
        <v>0</v>
      </c>
      <c r="L211" s="136">
        <f t="shared" si="521"/>
        <v>0</v>
      </c>
      <c r="M211" s="136">
        <f t="shared" si="522"/>
        <v>0</v>
      </c>
      <c r="N211" s="136">
        <f t="shared" si="523"/>
        <v>0</v>
      </c>
      <c r="O211" s="136">
        <f t="shared" si="524"/>
        <v>0</v>
      </c>
      <c r="P211" s="138" t="s">
        <v>118</v>
      </c>
      <c r="Q211" s="136">
        <f t="shared" si="525"/>
        <v>0</v>
      </c>
      <c r="R211" s="136">
        <f t="shared" si="526"/>
        <v>0</v>
      </c>
      <c r="S211" s="139">
        <f t="shared" si="527"/>
        <v>0</v>
      </c>
    </row>
    <row r="212" spans="1:19" s="149" customFormat="1" ht="36">
      <c r="A212" s="137" t="s">
        <v>538</v>
      </c>
      <c r="B212" s="144" t="s">
        <v>110</v>
      </c>
      <c r="C212" s="145">
        <v>94794</v>
      </c>
      <c r="D212" s="47" t="s">
        <v>106</v>
      </c>
      <c r="E212" s="135" t="s">
        <v>41</v>
      </c>
      <c r="F212" s="148">
        <v>1</v>
      </c>
      <c r="G212" s="136"/>
      <c r="H212" s="136"/>
      <c r="I212" s="136">
        <f t="shared" si="518"/>
        <v>0</v>
      </c>
      <c r="J212" s="136">
        <f t="shared" si="519"/>
        <v>0</v>
      </c>
      <c r="K212" s="136">
        <f t="shared" si="520"/>
        <v>0</v>
      </c>
      <c r="L212" s="136">
        <f t="shared" si="521"/>
        <v>0</v>
      </c>
      <c r="M212" s="136">
        <f t="shared" si="522"/>
        <v>0</v>
      </c>
      <c r="N212" s="136">
        <f t="shared" si="523"/>
        <v>0</v>
      </c>
      <c r="O212" s="136">
        <f t="shared" si="524"/>
        <v>0</v>
      </c>
      <c r="P212" s="138" t="s">
        <v>118</v>
      </c>
      <c r="Q212" s="136">
        <f t="shared" si="525"/>
        <v>0</v>
      </c>
      <c r="R212" s="136">
        <f t="shared" si="526"/>
        <v>0</v>
      </c>
      <c r="S212" s="139">
        <f t="shared" si="527"/>
        <v>0</v>
      </c>
    </row>
    <row r="213" spans="1:19" s="149" customFormat="1" ht="36">
      <c r="A213" s="137" t="s">
        <v>539</v>
      </c>
      <c r="B213" s="144" t="s">
        <v>110</v>
      </c>
      <c r="C213" s="145">
        <v>89987</v>
      </c>
      <c r="D213" s="47" t="s">
        <v>77</v>
      </c>
      <c r="E213" s="135" t="s">
        <v>41</v>
      </c>
      <c r="F213" s="148">
        <v>25</v>
      </c>
      <c r="G213" s="136"/>
      <c r="H213" s="136"/>
      <c r="I213" s="136">
        <f t="shared" si="518"/>
        <v>0</v>
      </c>
      <c r="J213" s="136">
        <f t="shared" si="519"/>
        <v>0</v>
      </c>
      <c r="K213" s="136">
        <f t="shared" si="520"/>
        <v>0</v>
      </c>
      <c r="L213" s="136">
        <f t="shared" si="521"/>
        <v>0</v>
      </c>
      <c r="M213" s="136">
        <f t="shared" si="522"/>
        <v>0</v>
      </c>
      <c r="N213" s="136">
        <f t="shared" si="523"/>
        <v>0</v>
      </c>
      <c r="O213" s="136">
        <f t="shared" si="524"/>
        <v>0</v>
      </c>
      <c r="P213" s="138" t="s">
        <v>118</v>
      </c>
      <c r="Q213" s="136">
        <f t="shared" si="525"/>
        <v>0</v>
      </c>
      <c r="R213" s="136">
        <f t="shared" si="526"/>
        <v>0</v>
      </c>
      <c r="S213" s="139">
        <f t="shared" si="527"/>
        <v>0</v>
      </c>
    </row>
    <row r="214" spans="1:19" s="149" customFormat="1" ht="36">
      <c r="A214" s="137" t="s">
        <v>540</v>
      </c>
      <c r="B214" s="144" t="s">
        <v>110</v>
      </c>
      <c r="C214" s="145">
        <v>89985</v>
      </c>
      <c r="D214" s="47" t="s">
        <v>76</v>
      </c>
      <c r="E214" s="135" t="s">
        <v>41</v>
      </c>
      <c r="F214" s="148">
        <v>4</v>
      </c>
      <c r="G214" s="136"/>
      <c r="H214" s="136"/>
      <c r="I214" s="136">
        <f t="shared" si="518"/>
        <v>0</v>
      </c>
      <c r="J214" s="136">
        <f t="shared" si="519"/>
        <v>0</v>
      </c>
      <c r="K214" s="136">
        <f t="shared" si="520"/>
        <v>0</v>
      </c>
      <c r="L214" s="136">
        <f t="shared" si="521"/>
        <v>0</v>
      </c>
      <c r="M214" s="136">
        <f t="shared" si="522"/>
        <v>0</v>
      </c>
      <c r="N214" s="136">
        <f t="shared" si="523"/>
        <v>0</v>
      </c>
      <c r="O214" s="136">
        <f t="shared" si="524"/>
        <v>0</v>
      </c>
      <c r="P214" s="138" t="s">
        <v>118</v>
      </c>
      <c r="Q214" s="136">
        <f t="shared" si="525"/>
        <v>0</v>
      </c>
      <c r="R214" s="136">
        <f t="shared" si="526"/>
        <v>0</v>
      </c>
      <c r="S214" s="139">
        <f t="shared" si="527"/>
        <v>0</v>
      </c>
    </row>
    <row r="215" spans="1:19" s="149" customFormat="1" ht="36">
      <c r="A215" s="137" t="s">
        <v>541</v>
      </c>
      <c r="B215" s="144" t="s">
        <v>110</v>
      </c>
      <c r="C215" s="145">
        <v>92336</v>
      </c>
      <c r="D215" s="47" t="s">
        <v>81</v>
      </c>
      <c r="E215" s="135" t="s">
        <v>45</v>
      </c>
      <c r="F215" s="148">
        <v>1</v>
      </c>
      <c r="G215" s="136"/>
      <c r="H215" s="136"/>
      <c r="I215" s="136">
        <f t="shared" si="518"/>
        <v>0</v>
      </c>
      <c r="J215" s="136">
        <f t="shared" si="519"/>
        <v>0</v>
      </c>
      <c r="K215" s="136">
        <f t="shared" si="520"/>
        <v>0</v>
      </c>
      <c r="L215" s="136">
        <f t="shared" si="521"/>
        <v>0</v>
      </c>
      <c r="M215" s="136">
        <f t="shared" si="522"/>
        <v>0</v>
      </c>
      <c r="N215" s="136">
        <f t="shared" si="523"/>
        <v>0</v>
      </c>
      <c r="O215" s="136">
        <f t="shared" si="524"/>
        <v>0</v>
      </c>
      <c r="P215" s="138" t="s">
        <v>118</v>
      </c>
      <c r="Q215" s="136">
        <f t="shared" si="525"/>
        <v>0</v>
      </c>
      <c r="R215" s="136">
        <f t="shared" si="526"/>
        <v>0</v>
      </c>
      <c r="S215" s="139">
        <f t="shared" si="527"/>
        <v>0</v>
      </c>
    </row>
    <row r="216" spans="1:19" s="149" customFormat="1" ht="36">
      <c r="A216" s="137" t="s">
        <v>542</v>
      </c>
      <c r="B216" s="144" t="s">
        <v>110</v>
      </c>
      <c r="C216" s="145">
        <v>89373</v>
      </c>
      <c r="D216" s="47" t="s">
        <v>65</v>
      </c>
      <c r="E216" s="135" t="s">
        <v>41</v>
      </c>
      <c r="F216" s="148">
        <v>4</v>
      </c>
      <c r="G216" s="136"/>
      <c r="H216" s="136"/>
      <c r="I216" s="136">
        <f t="shared" si="518"/>
        <v>0</v>
      </c>
      <c r="J216" s="136">
        <f t="shared" si="519"/>
        <v>0</v>
      </c>
      <c r="K216" s="136">
        <f t="shared" si="520"/>
        <v>0</v>
      </c>
      <c r="L216" s="136">
        <f t="shared" si="521"/>
        <v>0</v>
      </c>
      <c r="M216" s="136">
        <f t="shared" si="522"/>
        <v>0</v>
      </c>
      <c r="N216" s="136">
        <f t="shared" si="523"/>
        <v>0</v>
      </c>
      <c r="O216" s="136">
        <f t="shared" si="524"/>
        <v>0</v>
      </c>
      <c r="P216" s="138" t="s">
        <v>118</v>
      </c>
      <c r="Q216" s="136">
        <f t="shared" si="525"/>
        <v>0</v>
      </c>
      <c r="R216" s="136">
        <f t="shared" si="526"/>
        <v>0</v>
      </c>
      <c r="S216" s="139">
        <f t="shared" si="527"/>
        <v>0</v>
      </c>
    </row>
    <row r="217" spans="1:19" s="149" customFormat="1" ht="36">
      <c r="A217" s="137" t="s">
        <v>543</v>
      </c>
      <c r="B217" s="144" t="s">
        <v>110</v>
      </c>
      <c r="C217" s="145">
        <v>94656</v>
      </c>
      <c r="D217" s="47" t="s">
        <v>220</v>
      </c>
      <c r="E217" s="135" t="s">
        <v>41</v>
      </c>
      <c r="F217" s="148">
        <v>54</v>
      </c>
      <c r="G217" s="136"/>
      <c r="H217" s="136"/>
      <c r="I217" s="136">
        <f t="shared" si="518"/>
        <v>0</v>
      </c>
      <c r="J217" s="136">
        <f t="shared" si="519"/>
        <v>0</v>
      </c>
      <c r="K217" s="136">
        <f t="shared" si="520"/>
        <v>0</v>
      </c>
      <c r="L217" s="136">
        <f t="shared" si="521"/>
        <v>0</v>
      </c>
      <c r="M217" s="136">
        <f t="shared" si="522"/>
        <v>0</v>
      </c>
      <c r="N217" s="136">
        <f t="shared" si="523"/>
        <v>0</v>
      </c>
      <c r="O217" s="136">
        <f t="shared" si="524"/>
        <v>0</v>
      </c>
      <c r="P217" s="138" t="s">
        <v>118</v>
      </c>
      <c r="Q217" s="136">
        <f t="shared" si="525"/>
        <v>0</v>
      </c>
      <c r="R217" s="136">
        <f t="shared" si="526"/>
        <v>0</v>
      </c>
      <c r="S217" s="139">
        <f t="shared" si="527"/>
        <v>0</v>
      </c>
    </row>
    <row r="218" spans="1:19" s="149" customFormat="1" ht="48">
      <c r="A218" s="137" t="s">
        <v>544</v>
      </c>
      <c r="B218" s="144" t="s">
        <v>110</v>
      </c>
      <c r="C218" s="145">
        <v>104002</v>
      </c>
      <c r="D218" s="47" t="s">
        <v>259</v>
      </c>
      <c r="E218" s="135" t="s">
        <v>41</v>
      </c>
      <c r="F218" s="148">
        <v>1</v>
      </c>
      <c r="G218" s="136"/>
      <c r="H218" s="136"/>
      <c r="I218" s="136">
        <f t="shared" si="518"/>
        <v>0</v>
      </c>
      <c r="J218" s="136">
        <f t="shared" si="519"/>
        <v>0</v>
      </c>
      <c r="K218" s="136">
        <f t="shared" si="520"/>
        <v>0</v>
      </c>
      <c r="L218" s="136">
        <f t="shared" si="521"/>
        <v>0</v>
      </c>
      <c r="M218" s="136">
        <f t="shared" si="522"/>
        <v>0</v>
      </c>
      <c r="N218" s="136">
        <f t="shared" si="523"/>
        <v>0</v>
      </c>
      <c r="O218" s="136">
        <f t="shared" si="524"/>
        <v>0</v>
      </c>
      <c r="P218" s="138" t="s">
        <v>118</v>
      </c>
      <c r="Q218" s="136">
        <f t="shared" si="525"/>
        <v>0</v>
      </c>
      <c r="R218" s="136">
        <f t="shared" si="526"/>
        <v>0</v>
      </c>
      <c r="S218" s="139">
        <f t="shared" si="527"/>
        <v>0</v>
      </c>
    </row>
    <row r="219" spans="1:19" s="149" customFormat="1" ht="36">
      <c r="A219" s="137" t="s">
        <v>545</v>
      </c>
      <c r="B219" s="144" t="s">
        <v>110</v>
      </c>
      <c r="C219" s="145">
        <v>103948</v>
      </c>
      <c r="D219" s="47" t="s">
        <v>56</v>
      </c>
      <c r="E219" s="135" t="s">
        <v>41</v>
      </c>
      <c r="F219" s="148">
        <v>6</v>
      </c>
      <c r="G219" s="136"/>
      <c r="H219" s="136"/>
      <c r="I219" s="136">
        <f t="shared" si="518"/>
        <v>0</v>
      </c>
      <c r="J219" s="136">
        <f t="shared" si="519"/>
        <v>0</v>
      </c>
      <c r="K219" s="136">
        <f t="shared" si="520"/>
        <v>0</v>
      </c>
      <c r="L219" s="136">
        <f t="shared" si="521"/>
        <v>0</v>
      </c>
      <c r="M219" s="136">
        <f t="shared" si="522"/>
        <v>0</v>
      </c>
      <c r="N219" s="136">
        <f t="shared" si="523"/>
        <v>0</v>
      </c>
      <c r="O219" s="136">
        <f t="shared" si="524"/>
        <v>0</v>
      </c>
      <c r="P219" s="138" t="s">
        <v>118</v>
      </c>
      <c r="Q219" s="136">
        <f t="shared" si="525"/>
        <v>0</v>
      </c>
      <c r="R219" s="136">
        <f t="shared" si="526"/>
        <v>0</v>
      </c>
      <c r="S219" s="139">
        <f t="shared" si="527"/>
        <v>0</v>
      </c>
    </row>
    <row r="220" spans="1:19" s="149" customFormat="1" ht="36">
      <c r="A220" s="137" t="s">
        <v>546</v>
      </c>
      <c r="B220" s="144" t="s">
        <v>110</v>
      </c>
      <c r="C220" s="145">
        <v>103966</v>
      </c>
      <c r="D220" s="47" t="s">
        <v>57</v>
      </c>
      <c r="E220" s="135" t="s">
        <v>41</v>
      </c>
      <c r="F220" s="148">
        <v>1</v>
      </c>
      <c r="G220" s="136"/>
      <c r="H220" s="136"/>
      <c r="I220" s="136">
        <f t="shared" si="518"/>
        <v>0</v>
      </c>
      <c r="J220" s="136">
        <f t="shared" si="519"/>
        <v>0</v>
      </c>
      <c r="K220" s="136">
        <f t="shared" si="520"/>
        <v>0</v>
      </c>
      <c r="L220" s="136">
        <f t="shared" si="521"/>
        <v>0</v>
      </c>
      <c r="M220" s="136">
        <f t="shared" si="522"/>
        <v>0</v>
      </c>
      <c r="N220" s="136">
        <f t="shared" si="523"/>
        <v>0</v>
      </c>
      <c r="O220" s="136">
        <f t="shared" si="524"/>
        <v>0</v>
      </c>
      <c r="P220" s="138" t="s">
        <v>118</v>
      </c>
      <c r="Q220" s="136">
        <f t="shared" si="525"/>
        <v>0</v>
      </c>
      <c r="R220" s="136">
        <f t="shared" si="526"/>
        <v>0</v>
      </c>
      <c r="S220" s="139">
        <f t="shared" si="527"/>
        <v>0</v>
      </c>
    </row>
    <row r="221" spans="1:19" s="149" customFormat="1" ht="36">
      <c r="A221" s="137" t="s">
        <v>547</v>
      </c>
      <c r="B221" s="144" t="s">
        <v>110</v>
      </c>
      <c r="C221" s="145">
        <v>104003</v>
      </c>
      <c r="D221" s="47" t="s">
        <v>260</v>
      </c>
      <c r="E221" s="135" t="s">
        <v>41</v>
      </c>
      <c r="F221" s="148">
        <v>3</v>
      </c>
      <c r="G221" s="136"/>
      <c r="H221" s="136"/>
      <c r="I221" s="136">
        <f t="shared" si="518"/>
        <v>0</v>
      </c>
      <c r="J221" s="136">
        <f t="shared" si="519"/>
        <v>0</v>
      </c>
      <c r="K221" s="136">
        <f t="shared" si="520"/>
        <v>0</v>
      </c>
      <c r="L221" s="136">
        <f t="shared" si="521"/>
        <v>0</v>
      </c>
      <c r="M221" s="136">
        <f t="shared" si="522"/>
        <v>0</v>
      </c>
      <c r="N221" s="136">
        <f t="shared" si="523"/>
        <v>0</v>
      </c>
      <c r="O221" s="136">
        <f t="shared" si="524"/>
        <v>0</v>
      </c>
      <c r="P221" s="138" t="s">
        <v>118</v>
      </c>
      <c r="Q221" s="136">
        <f t="shared" si="525"/>
        <v>0</v>
      </c>
      <c r="R221" s="136">
        <f t="shared" si="526"/>
        <v>0</v>
      </c>
      <c r="S221" s="139">
        <f t="shared" si="527"/>
        <v>0</v>
      </c>
    </row>
    <row r="222" spans="1:19" s="149" customFormat="1" ht="24" customHeight="1">
      <c r="A222" s="137" t="s">
        <v>548</v>
      </c>
      <c r="B222" s="144" t="s">
        <v>110</v>
      </c>
      <c r="C222" s="145">
        <v>89490</v>
      </c>
      <c r="D222" s="47" t="s">
        <v>70</v>
      </c>
      <c r="E222" s="135" t="s">
        <v>41</v>
      </c>
      <c r="F222" s="148">
        <v>2</v>
      </c>
      <c r="G222" s="136"/>
      <c r="H222" s="136"/>
      <c r="I222" s="136">
        <f t="shared" si="518"/>
        <v>0</v>
      </c>
      <c r="J222" s="136">
        <f t="shared" si="519"/>
        <v>0</v>
      </c>
      <c r="K222" s="136">
        <f t="shared" si="520"/>
        <v>0</v>
      </c>
      <c r="L222" s="136">
        <f t="shared" si="521"/>
        <v>0</v>
      </c>
      <c r="M222" s="136">
        <f t="shared" si="522"/>
        <v>0</v>
      </c>
      <c r="N222" s="136">
        <f t="shared" si="523"/>
        <v>0</v>
      </c>
      <c r="O222" s="136">
        <f t="shared" si="524"/>
        <v>0</v>
      </c>
      <c r="P222" s="138" t="s">
        <v>118</v>
      </c>
      <c r="Q222" s="136">
        <f t="shared" si="525"/>
        <v>0</v>
      </c>
      <c r="R222" s="136">
        <f t="shared" si="526"/>
        <v>0</v>
      </c>
      <c r="S222" s="139">
        <f t="shared" si="527"/>
        <v>0</v>
      </c>
    </row>
    <row r="223" spans="1:19" s="149" customFormat="1" ht="36">
      <c r="A223" s="137" t="s">
        <v>549</v>
      </c>
      <c r="B223" s="144" t="s">
        <v>110</v>
      </c>
      <c r="C223" s="145">
        <v>89489</v>
      </c>
      <c r="D223" s="47" t="s">
        <v>69</v>
      </c>
      <c r="E223" s="135" t="s">
        <v>41</v>
      </c>
      <c r="F223" s="148">
        <v>75</v>
      </c>
      <c r="G223" s="136"/>
      <c r="H223" s="136"/>
      <c r="I223" s="136">
        <f t="shared" si="518"/>
        <v>0</v>
      </c>
      <c r="J223" s="136">
        <f t="shared" si="519"/>
        <v>0</v>
      </c>
      <c r="K223" s="136">
        <f t="shared" si="520"/>
        <v>0</v>
      </c>
      <c r="L223" s="136">
        <f t="shared" si="521"/>
        <v>0</v>
      </c>
      <c r="M223" s="136">
        <f t="shared" si="522"/>
        <v>0</v>
      </c>
      <c r="N223" s="136">
        <f t="shared" si="523"/>
        <v>0</v>
      </c>
      <c r="O223" s="136">
        <f t="shared" si="524"/>
        <v>0</v>
      </c>
      <c r="P223" s="138" t="s">
        <v>118</v>
      </c>
      <c r="Q223" s="136">
        <f t="shared" si="525"/>
        <v>0</v>
      </c>
      <c r="R223" s="136">
        <f t="shared" si="526"/>
        <v>0</v>
      </c>
      <c r="S223" s="139">
        <f t="shared" si="527"/>
        <v>0</v>
      </c>
    </row>
    <row r="224" spans="1:19" s="149" customFormat="1" ht="36">
      <c r="A224" s="137" t="s">
        <v>550</v>
      </c>
      <c r="B224" s="144" t="s">
        <v>110</v>
      </c>
      <c r="C224" s="145">
        <v>89384</v>
      </c>
      <c r="D224" s="47" t="s">
        <v>180</v>
      </c>
      <c r="E224" s="135" t="s">
        <v>41</v>
      </c>
      <c r="F224" s="148">
        <v>1</v>
      </c>
      <c r="G224" s="136"/>
      <c r="H224" s="136"/>
      <c r="I224" s="136">
        <f t="shared" si="518"/>
        <v>0</v>
      </c>
      <c r="J224" s="136">
        <f t="shared" si="519"/>
        <v>0</v>
      </c>
      <c r="K224" s="136">
        <f t="shared" si="520"/>
        <v>0</v>
      </c>
      <c r="L224" s="136">
        <f t="shared" si="521"/>
        <v>0</v>
      </c>
      <c r="M224" s="136">
        <f t="shared" si="522"/>
        <v>0</v>
      </c>
      <c r="N224" s="136">
        <f t="shared" si="523"/>
        <v>0</v>
      </c>
      <c r="O224" s="136">
        <f t="shared" si="524"/>
        <v>0</v>
      </c>
      <c r="P224" s="138" t="s">
        <v>118</v>
      </c>
      <c r="Q224" s="136">
        <f t="shared" si="525"/>
        <v>0</v>
      </c>
      <c r="R224" s="136">
        <f t="shared" si="526"/>
        <v>0</v>
      </c>
      <c r="S224" s="139">
        <f t="shared" si="527"/>
        <v>0</v>
      </c>
    </row>
    <row r="225" spans="1:19" s="149" customFormat="1" ht="36">
      <c r="A225" s="137" t="s">
        <v>551</v>
      </c>
      <c r="B225" s="144" t="s">
        <v>110</v>
      </c>
      <c r="C225" s="145">
        <v>89408</v>
      </c>
      <c r="D225" s="47" t="s">
        <v>67</v>
      </c>
      <c r="E225" s="135" t="s">
        <v>41</v>
      </c>
      <c r="F225" s="148">
        <v>6</v>
      </c>
      <c r="G225" s="136"/>
      <c r="H225" s="136"/>
      <c r="I225" s="136">
        <f t="shared" ref="I225:I241" si="528">ROUND((H225+G225),2)</f>
        <v>0</v>
      </c>
      <c r="J225" s="136">
        <f t="shared" ref="J225:J241" si="529">ROUND((G225*F225),2)</f>
        <v>0</v>
      </c>
      <c r="K225" s="136">
        <f t="shared" ref="K225:K241" si="530">ROUND((H225*F225),2)</f>
        <v>0</v>
      </c>
      <c r="L225" s="136">
        <f t="shared" ref="L225:L241" si="531">ROUND((K225+J225),2)</f>
        <v>0</v>
      </c>
      <c r="M225" s="136">
        <f t="shared" ref="M225:M241" si="532">ROUND((IF(P225="BDI 1",((1+($S$3/100))*G225),((1+($S$4/100))*G225))),2)</f>
        <v>0</v>
      </c>
      <c r="N225" s="136">
        <f t="shared" ref="N225:N241" si="533">ROUND((IF(P225="BDI 1",((1+($S$3/100))*H225),((1+($S$4/100))*H225))),2)</f>
        <v>0</v>
      </c>
      <c r="O225" s="136">
        <f t="shared" ref="O225:O241" si="534">ROUND((M225+N225),2)</f>
        <v>0</v>
      </c>
      <c r="P225" s="138" t="s">
        <v>118</v>
      </c>
      <c r="Q225" s="136">
        <f t="shared" ref="Q225:Q241" si="535">ROUND(M225*F225,2)</f>
        <v>0</v>
      </c>
      <c r="R225" s="136">
        <f t="shared" ref="R225:R241" si="536">ROUND(N225*F225,2)</f>
        <v>0</v>
      </c>
      <c r="S225" s="139">
        <f t="shared" ref="S225:S241" si="537">ROUND(Q225+R225,2)</f>
        <v>0</v>
      </c>
    </row>
    <row r="226" spans="1:19" s="149" customFormat="1" ht="36">
      <c r="A226" s="137" t="s">
        <v>552</v>
      </c>
      <c r="B226" s="144" t="s">
        <v>110</v>
      </c>
      <c r="C226" s="145">
        <v>89530</v>
      </c>
      <c r="D226" s="47" t="s">
        <v>71</v>
      </c>
      <c r="E226" s="135" t="s">
        <v>41</v>
      </c>
      <c r="F226" s="148">
        <v>25</v>
      </c>
      <c r="G226" s="136"/>
      <c r="H226" s="136"/>
      <c r="I226" s="136">
        <f t="shared" si="528"/>
        <v>0</v>
      </c>
      <c r="J226" s="136">
        <f t="shared" si="529"/>
        <v>0</v>
      </c>
      <c r="K226" s="136">
        <f t="shared" si="530"/>
        <v>0</v>
      </c>
      <c r="L226" s="136">
        <f t="shared" si="531"/>
        <v>0</v>
      </c>
      <c r="M226" s="136">
        <f t="shared" si="532"/>
        <v>0</v>
      </c>
      <c r="N226" s="136">
        <f t="shared" si="533"/>
        <v>0</v>
      </c>
      <c r="O226" s="136">
        <f t="shared" si="534"/>
        <v>0</v>
      </c>
      <c r="P226" s="138" t="s">
        <v>118</v>
      </c>
      <c r="Q226" s="136">
        <f t="shared" si="535"/>
        <v>0</v>
      </c>
      <c r="R226" s="136">
        <f t="shared" si="536"/>
        <v>0</v>
      </c>
      <c r="S226" s="139">
        <f t="shared" si="537"/>
        <v>0</v>
      </c>
    </row>
    <row r="227" spans="1:19" s="149" customFormat="1" ht="36">
      <c r="A227" s="137" t="s">
        <v>553</v>
      </c>
      <c r="B227" s="144" t="s">
        <v>110</v>
      </c>
      <c r="C227" s="145">
        <v>89577</v>
      </c>
      <c r="D227" s="47" t="s">
        <v>73</v>
      </c>
      <c r="E227" s="135" t="s">
        <v>41</v>
      </c>
      <c r="F227" s="148">
        <v>1</v>
      </c>
      <c r="G227" s="136"/>
      <c r="H227" s="136"/>
      <c r="I227" s="136">
        <f t="shared" si="528"/>
        <v>0</v>
      </c>
      <c r="J227" s="136">
        <f t="shared" si="529"/>
        <v>0</v>
      </c>
      <c r="K227" s="136">
        <f t="shared" si="530"/>
        <v>0</v>
      </c>
      <c r="L227" s="136">
        <f t="shared" si="531"/>
        <v>0</v>
      </c>
      <c r="M227" s="136">
        <f t="shared" si="532"/>
        <v>0</v>
      </c>
      <c r="N227" s="136">
        <f t="shared" si="533"/>
        <v>0</v>
      </c>
      <c r="O227" s="136">
        <f t="shared" si="534"/>
        <v>0</v>
      </c>
      <c r="P227" s="138" t="s">
        <v>118</v>
      </c>
      <c r="Q227" s="136">
        <f t="shared" si="535"/>
        <v>0</v>
      </c>
      <c r="R227" s="136">
        <f t="shared" si="536"/>
        <v>0</v>
      </c>
      <c r="S227" s="139">
        <f t="shared" si="537"/>
        <v>0</v>
      </c>
    </row>
    <row r="228" spans="1:19" s="149" customFormat="1" ht="24">
      <c r="A228" s="137" t="s">
        <v>554</v>
      </c>
      <c r="B228" s="144" t="s">
        <v>110</v>
      </c>
      <c r="C228" s="145">
        <v>89356</v>
      </c>
      <c r="D228" s="47" t="s">
        <v>177</v>
      </c>
      <c r="E228" s="135" t="s">
        <v>45</v>
      </c>
      <c r="F228" s="148">
        <v>261.14999999999998</v>
      </c>
      <c r="G228" s="136"/>
      <c r="H228" s="136"/>
      <c r="I228" s="136">
        <f t="shared" si="528"/>
        <v>0</v>
      </c>
      <c r="J228" s="136">
        <f t="shared" si="529"/>
        <v>0</v>
      </c>
      <c r="K228" s="136">
        <f t="shared" si="530"/>
        <v>0</v>
      </c>
      <c r="L228" s="136">
        <f t="shared" si="531"/>
        <v>0</v>
      </c>
      <c r="M228" s="136">
        <f t="shared" si="532"/>
        <v>0</v>
      </c>
      <c r="N228" s="136">
        <f t="shared" si="533"/>
        <v>0</v>
      </c>
      <c r="O228" s="136">
        <f t="shared" si="534"/>
        <v>0</v>
      </c>
      <c r="P228" s="138" t="s">
        <v>118</v>
      </c>
      <c r="Q228" s="136">
        <f t="shared" si="535"/>
        <v>0</v>
      </c>
      <c r="R228" s="136">
        <f t="shared" si="536"/>
        <v>0</v>
      </c>
      <c r="S228" s="139">
        <f t="shared" si="537"/>
        <v>0</v>
      </c>
    </row>
    <row r="229" spans="1:19" s="149" customFormat="1" ht="24">
      <c r="A229" s="137" t="s">
        <v>555</v>
      </c>
      <c r="B229" s="144" t="s">
        <v>110</v>
      </c>
      <c r="C229" s="145">
        <v>89357</v>
      </c>
      <c r="D229" s="47" t="s">
        <v>178</v>
      </c>
      <c r="E229" s="135" t="s">
        <v>45</v>
      </c>
      <c r="F229" s="148">
        <v>52.56</v>
      </c>
      <c r="G229" s="136"/>
      <c r="H229" s="136"/>
      <c r="I229" s="136">
        <f t="shared" si="528"/>
        <v>0</v>
      </c>
      <c r="J229" s="136">
        <f t="shared" si="529"/>
        <v>0</v>
      </c>
      <c r="K229" s="136">
        <f t="shared" si="530"/>
        <v>0</v>
      </c>
      <c r="L229" s="136">
        <f t="shared" si="531"/>
        <v>0</v>
      </c>
      <c r="M229" s="136">
        <f t="shared" si="532"/>
        <v>0</v>
      </c>
      <c r="N229" s="136">
        <f t="shared" si="533"/>
        <v>0</v>
      </c>
      <c r="O229" s="136">
        <f t="shared" si="534"/>
        <v>0</v>
      </c>
      <c r="P229" s="138" t="s">
        <v>118</v>
      </c>
      <c r="Q229" s="136">
        <f t="shared" si="535"/>
        <v>0</v>
      </c>
      <c r="R229" s="136">
        <f t="shared" si="536"/>
        <v>0</v>
      </c>
      <c r="S229" s="139">
        <f t="shared" si="537"/>
        <v>0</v>
      </c>
    </row>
    <row r="230" spans="1:19" s="149" customFormat="1" ht="24">
      <c r="A230" s="137" t="s">
        <v>556</v>
      </c>
      <c r="B230" s="144" t="s">
        <v>110</v>
      </c>
      <c r="C230" s="145">
        <v>89448</v>
      </c>
      <c r="D230" s="47" t="s">
        <v>181</v>
      </c>
      <c r="E230" s="135" t="s">
        <v>45</v>
      </c>
      <c r="F230" s="148">
        <v>7.0000000000000007E-2</v>
      </c>
      <c r="G230" s="136"/>
      <c r="H230" s="136"/>
      <c r="I230" s="136">
        <f t="shared" si="528"/>
        <v>0</v>
      </c>
      <c r="J230" s="136">
        <f t="shared" si="529"/>
        <v>0</v>
      </c>
      <c r="K230" s="136">
        <f t="shared" si="530"/>
        <v>0</v>
      </c>
      <c r="L230" s="136">
        <f t="shared" si="531"/>
        <v>0</v>
      </c>
      <c r="M230" s="136">
        <f t="shared" si="532"/>
        <v>0</v>
      </c>
      <c r="N230" s="136">
        <f t="shared" si="533"/>
        <v>0</v>
      </c>
      <c r="O230" s="136">
        <f t="shared" si="534"/>
        <v>0</v>
      </c>
      <c r="P230" s="138" t="s">
        <v>118</v>
      </c>
      <c r="Q230" s="136">
        <f t="shared" si="535"/>
        <v>0</v>
      </c>
      <c r="R230" s="136">
        <f t="shared" si="536"/>
        <v>0</v>
      </c>
      <c r="S230" s="139">
        <f t="shared" si="537"/>
        <v>0</v>
      </c>
    </row>
    <row r="231" spans="1:19" s="149" customFormat="1" ht="24">
      <c r="A231" s="137" t="s">
        <v>557</v>
      </c>
      <c r="B231" s="144" t="s">
        <v>110</v>
      </c>
      <c r="C231" s="145">
        <v>89869</v>
      </c>
      <c r="D231" s="47" t="s">
        <v>154</v>
      </c>
      <c r="E231" s="135" t="s">
        <v>41</v>
      </c>
      <c r="F231" s="148">
        <v>41</v>
      </c>
      <c r="G231" s="136"/>
      <c r="H231" s="136"/>
      <c r="I231" s="136">
        <f t="shared" si="528"/>
        <v>0</v>
      </c>
      <c r="J231" s="136">
        <f t="shared" si="529"/>
        <v>0</v>
      </c>
      <c r="K231" s="136">
        <f t="shared" si="530"/>
        <v>0</v>
      </c>
      <c r="L231" s="136">
        <f t="shared" si="531"/>
        <v>0</v>
      </c>
      <c r="M231" s="136">
        <f t="shared" si="532"/>
        <v>0</v>
      </c>
      <c r="N231" s="136">
        <f t="shared" si="533"/>
        <v>0</v>
      </c>
      <c r="O231" s="136">
        <f t="shared" si="534"/>
        <v>0</v>
      </c>
      <c r="P231" s="138" t="s">
        <v>118</v>
      </c>
      <c r="Q231" s="136">
        <f t="shared" si="535"/>
        <v>0</v>
      </c>
      <c r="R231" s="136">
        <f t="shared" si="536"/>
        <v>0</v>
      </c>
      <c r="S231" s="139">
        <f t="shared" si="537"/>
        <v>0</v>
      </c>
    </row>
    <row r="232" spans="1:19" s="149" customFormat="1" ht="36">
      <c r="A232" s="137" t="s">
        <v>558</v>
      </c>
      <c r="B232" s="144" t="s">
        <v>110</v>
      </c>
      <c r="C232" s="145">
        <v>89400</v>
      </c>
      <c r="D232" s="47" t="s">
        <v>66</v>
      </c>
      <c r="E232" s="135" t="s">
        <v>41</v>
      </c>
      <c r="F232" s="148">
        <v>10</v>
      </c>
      <c r="G232" s="136"/>
      <c r="H232" s="136"/>
      <c r="I232" s="136">
        <f t="shared" si="528"/>
        <v>0</v>
      </c>
      <c r="J232" s="136">
        <f t="shared" si="529"/>
        <v>0</v>
      </c>
      <c r="K232" s="136">
        <f t="shared" si="530"/>
        <v>0</v>
      </c>
      <c r="L232" s="136">
        <f t="shared" si="531"/>
        <v>0</v>
      </c>
      <c r="M232" s="136">
        <f t="shared" si="532"/>
        <v>0</v>
      </c>
      <c r="N232" s="136">
        <f t="shared" si="533"/>
        <v>0</v>
      </c>
      <c r="O232" s="136">
        <f t="shared" si="534"/>
        <v>0</v>
      </c>
      <c r="P232" s="138" t="s">
        <v>118</v>
      </c>
      <c r="Q232" s="136">
        <f t="shared" si="535"/>
        <v>0</v>
      </c>
      <c r="R232" s="136">
        <f t="shared" si="536"/>
        <v>0</v>
      </c>
      <c r="S232" s="139">
        <f t="shared" si="537"/>
        <v>0</v>
      </c>
    </row>
    <row r="233" spans="1:19" s="149" customFormat="1" ht="36">
      <c r="A233" s="137" t="s">
        <v>559</v>
      </c>
      <c r="B233" s="144" t="s">
        <v>110</v>
      </c>
      <c r="C233" s="145">
        <v>89627</v>
      </c>
      <c r="D233" s="47" t="s">
        <v>74</v>
      </c>
      <c r="E233" s="135" t="s">
        <v>41</v>
      </c>
      <c r="F233" s="148">
        <v>10</v>
      </c>
      <c r="G233" s="136"/>
      <c r="H233" s="136"/>
      <c r="I233" s="136">
        <f t="shared" si="528"/>
        <v>0</v>
      </c>
      <c r="J233" s="136">
        <f t="shared" si="529"/>
        <v>0</v>
      </c>
      <c r="K233" s="136">
        <f t="shared" si="530"/>
        <v>0</v>
      </c>
      <c r="L233" s="136">
        <f t="shared" si="531"/>
        <v>0</v>
      </c>
      <c r="M233" s="136">
        <f t="shared" si="532"/>
        <v>0</v>
      </c>
      <c r="N233" s="136">
        <f t="shared" si="533"/>
        <v>0</v>
      </c>
      <c r="O233" s="136">
        <f t="shared" si="534"/>
        <v>0</v>
      </c>
      <c r="P233" s="138" t="s">
        <v>118</v>
      </c>
      <c r="Q233" s="136">
        <f t="shared" si="535"/>
        <v>0</v>
      </c>
      <c r="R233" s="136">
        <f t="shared" si="536"/>
        <v>0</v>
      </c>
      <c r="S233" s="139">
        <f t="shared" si="537"/>
        <v>0</v>
      </c>
    </row>
    <row r="234" spans="1:19" s="149" customFormat="1" ht="36">
      <c r="A234" s="137" t="s">
        <v>560</v>
      </c>
      <c r="B234" s="144" t="s">
        <v>110</v>
      </c>
      <c r="C234" s="145">
        <v>89366</v>
      </c>
      <c r="D234" s="47" t="s">
        <v>179</v>
      </c>
      <c r="E234" s="135" t="s">
        <v>41</v>
      </c>
      <c r="F234" s="148">
        <v>9</v>
      </c>
      <c r="G234" s="136"/>
      <c r="H234" s="136"/>
      <c r="I234" s="136">
        <f t="shared" si="528"/>
        <v>0</v>
      </c>
      <c r="J234" s="136">
        <f t="shared" si="529"/>
        <v>0</v>
      </c>
      <c r="K234" s="136">
        <f t="shared" si="530"/>
        <v>0</v>
      </c>
      <c r="L234" s="136">
        <f t="shared" si="531"/>
        <v>0</v>
      </c>
      <c r="M234" s="136">
        <f t="shared" si="532"/>
        <v>0</v>
      </c>
      <c r="N234" s="136">
        <f t="shared" si="533"/>
        <v>0</v>
      </c>
      <c r="O234" s="136">
        <f t="shared" si="534"/>
        <v>0</v>
      </c>
      <c r="P234" s="138" t="s">
        <v>118</v>
      </c>
      <c r="Q234" s="136">
        <f t="shared" si="535"/>
        <v>0</v>
      </c>
      <c r="R234" s="136">
        <f t="shared" si="536"/>
        <v>0</v>
      </c>
      <c r="S234" s="139">
        <f t="shared" si="537"/>
        <v>0</v>
      </c>
    </row>
    <row r="235" spans="1:19" s="149" customFormat="1" ht="36">
      <c r="A235" s="137" t="s">
        <v>561</v>
      </c>
      <c r="B235" s="144" t="s">
        <v>110</v>
      </c>
      <c r="C235" s="145">
        <v>90373</v>
      </c>
      <c r="D235" s="47" t="s">
        <v>183</v>
      </c>
      <c r="E235" s="135" t="s">
        <v>41</v>
      </c>
      <c r="F235" s="148">
        <v>59</v>
      </c>
      <c r="G235" s="136"/>
      <c r="H235" s="136"/>
      <c r="I235" s="136">
        <f t="shared" si="528"/>
        <v>0</v>
      </c>
      <c r="J235" s="136">
        <f t="shared" si="529"/>
        <v>0</v>
      </c>
      <c r="K235" s="136">
        <f t="shared" si="530"/>
        <v>0</v>
      </c>
      <c r="L235" s="136">
        <f t="shared" si="531"/>
        <v>0</v>
      </c>
      <c r="M235" s="136">
        <f t="shared" si="532"/>
        <v>0</v>
      </c>
      <c r="N235" s="136">
        <f t="shared" si="533"/>
        <v>0</v>
      </c>
      <c r="O235" s="136">
        <f t="shared" si="534"/>
        <v>0</v>
      </c>
      <c r="P235" s="138" t="s">
        <v>118</v>
      </c>
      <c r="Q235" s="136">
        <f t="shared" si="535"/>
        <v>0</v>
      </c>
      <c r="R235" s="136">
        <f t="shared" si="536"/>
        <v>0</v>
      </c>
      <c r="S235" s="139">
        <f t="shared" si="537"/>
        <v>0</v>
      </c>
    </row>
    <row r="236" spans="1:19" s="149" customFormat="1" ht="24">
      <c r="A236" s="137" t="s">
        <v>562</v>
      </c>
      <c r="B236" s="144" t="s">
        <v>271</v>
      </c>
      <c r="C236" s="145">
        <v>2194</v>
      </c>
      <c r="D236" s="47" t="s">
        <v>336</v>
      </c>
      <c r="E236" s="135" t="s">
        <v>41</v>
      </c>
      <c r="F236" s="148">
        <v>1</v>
      </c>
      <c r="G236" s="136"/>
      <c r="H236" s="136"/>
      <c r="I236" s="136">
        <f t="shared" si="528"/>
        <v>0</v>
      </c>
      <c r="J236" s="136">
        <f t="shared" si="529"/>
        <v>0</v>
      </c>
      <c r="K236" s="136">
        <f t="shared" si="530"/>
        <v>0</v>
      </c>
      <c r="L236" s="136">
        <f t="shared" si="531"/>
        <v>0</v>
      </c>
      <c r="M236" s="136">
        <f t="shared" si="532"/>
        <v>0</v>
      </c>
      <c r="N236" s="136">
        <f t="shared" si="533"/>
        <v>0</v>
      </c>
      <c r="O236" s="136">
        <f t="shared" si="534"/>
        <v>0</v>
      </c>
      <c r="P236" s="138" t="s">
        <v>118</v>
      </c>
      <c r="Q236" s="136">
        <f t="shared" si="535"/>
        <v>0</v>
      </c>
      <c r="R236" s="136">
        <f t="shared" si="536"/>
        <v>0</v>
      </c>
      <c r="S236" s="139">
        <f t="shared" si="537"/>
        <v>0</v>
      </c>
    </row>
    <row r="237" spans="1:19" s="149" customFormat="1" ht="24">
      <c r="A237" s="137" t="s">
        <v>563</v>
      </c>
      <c r="B237" s="144" t="s">
        <v>271</v>
      </c>
      <c r="C237" s="145">
        <v>2475</v>
      </c>
      <c r="D237" s="47" t="s">
        <v>339</v>
      </c>
      <c r="E237" s="135" t="s">
        <v>41</v>
      </c>
      <c r="F237" s="148">
        <v>1</v>
      </c>
      <c r="G237" s="136"/>
      <c r="H237" s="136"/>
      <c r="I237" s="136">
        <f t="shared" si="528"/>
        <v>0</v>
      </c>
      <c r="J237" s="136">
        <f t="shared" si="529"/>
        <v>0</v>
      </c>
      <c r="K237" s="136">
        <f t="shared" si="530"/>
        <v>0</v>
      </c>
      <c r="L237" s="136">
        <f t="shared" si="531"/>
        <v>0</v>
      </c>
      <c r="M237" s="136">
        <f t="shared" si="532"/>
        <v>0</v>
      </c>
      <c r="N237" s="136">
        <f t="shared" si="533"/>
        <v>0</v>
      </c>
      <c r="O237" s="136">
        <f t="shared" si="534"/>
        <v>0</v>
      </c>
      <c r="P237" s="138" t="s">
        <v>118</v>
      </c>
      <c r="Q237" s="136">
        <f t="shared" si="535"/>
        <v>0</v>
      </c>
      <c r="R237" s="136">
        <f t="shared" si="536"/>
        <v>0</v>
      </c>
      <c r="S237" s="139">
        <f t="shared" si="537"/>
        <v>0</v>
      </c>
    </row>
    <row r="238" spans="1:19" s="149" customFormat="1" ht="24">
      <c r="A238" s="137" t="s">
        <v>564</v>
      </c>
      <c r="B238" s="144" t="s">
        <v>110</v>
      </c>
      <c r="C238" s="145">
        <v>94490</v>
      </c>
      <c r="D238" s="47" t="s">
        <v>216</v>
      </c>
      <c r="E238" s="135" t="s">
        <v>41</v>
      </c>
      <c r="F238" s="148">
        <v>2</v>
      </c>
      <c r="G238" s="136"/>
      <c r="H238" s="136"/>
      <c r="I238" s="136">
        <f t="shared" si="528"/>
        <v>0</v>
      </c>
      <c r="J238" s="136">
        <f t="shared" si="529"/>
        <v>0</v>
      </c>
      <c r="K238" s="136">
        <f t="shared" si="530"/>
        <v>0</v>
      </c>
      <c r="L238" s="136">
        <f t="shared" si="531"/>
        <v>0</v>
      </c>
      <c r="M238" s="136">
        <f t="shared" si="532"/>
        <v>0</v>
      </c>
      <c r="N238" s="136">
        <f t="shared" si="533"/>
        <v>0</v>
      </c>
      <c r="O238" s="136">
        <f t="shared" si="534"/>
        <v>0</v>
      </c>
      <c r="P238" s="138" t="s">
        <v>118</v>
      </c>
      <c r="Q238" s="136">
        <f t="shared" si="535"/>
        <v>0</v>
      </c>
      <c r="R238" s="136">
        <f t="shared" si="536"/>
        <v>0</v>
      </c>
      <c r="S238" s="139">
        <f t="shared" si="537"/>
        <v>0</v>
      </c>
    </row>
    <row r="239" spans="1:19" s="149" customFormat="1" ht="36">
      <c r="A239" s="137" t="s">
        <v>565</v>
      </c>
      <c r="B239" s="144" t="s">
        <v>110</v>
      </c>
      <c r="C239" s="145">
        <v>89415</v>
      </c>
      <c r="D239" s="47" t="s">
        <v>68</v>
      </c>
      <c r="E239" s="135" t="s">
        <v>41</v>
      </c>
      <c r="F239" s="148">
        <v>5</v>
      </c>
      <c r="G239" s="136"/>
      <c r="H239" s="136"/>
      <c r="I239" s="136">
        <f t="shared" si="528"/>
        <v>0</v>
      </c>
      <c r="J239" s="136">
        <f t="shared" si="529"/>
        <v>0</v>
      </c>
      <c r="K239" s="136">
        <f t="shared" si="530"/>
        <v>0</v>
      </c>
      <c r="L239" s="136">
        <f t="shared" si="531"/>
        <v>0</v>
      </c>
      <c r="M239" s="136">
        <f t="shared" si="532"/>
        <v>0</v>
      </c>
      <c r="N239" s="136">
        <f t="shared" si="533"/>
        <v>0</v>
      </c>
      <c r="O239" s="136">
        <f t="shared" si="534"/>
        <v>0</v>
      </c>
      <c r="P239" s="138" t="s">
        <v>118</v>
      </c>
      <c r="Q239" s="136">
        <f t="shared" si="535"/>
        <v>0</v>
      </c>
      <c r="R239" s="136">
        <f t="shared" si="536"/>
        <v>0</v>
      </c>
      <c r="S239" s="139">
        <f t="shared" si="537"/>
        <v>0</v>
      </c>
    </row>
    <row r="240" spans="1:19" s="149" customFormat="1">
      <c r="A240" s="137" t="s">
        <v>566</v>
      </c>
      <c r="B240" s="144" t="s">
        <v>271</v>
      </c>
      <c r="C240" s="145">
        <v>2464</v>
      </c>
      <c r="D240" s="47" t="s">
        <v>337</v>
      </c>
      <c r="E240" s="135" t="s">
        <v>41</v>
      </c>
      <c r="F240" s="148">
        <v>1</v>
      </c>
      <c r="G240" s="136"/>
      <c r="H240" s="136"/>
      <c r="I240" s="136">
        <f t="shared" si="528"/>
        <v>0</v>
      </c>
      <c r="J240" s="136">
        <f t="shared" si="529"/>
        <v>0</v>
      </c>
      <c r="K240" s="136">
        <f t="shared" si="530"/>
        <v>0</v>
      </c>
      <c r="L240" s="136">
        <f t="shared" si="531"/>
        <v>0</v>
      </c>
      <c r="M240" s="136">
        <f t="shared" si="532"/>
        <v>0</v>
      </c>
      <c r="N240" s="136">
        <f t="shared" si="533"/>
        <v>0</v>
      </c>
      <c r="O240" s="136">
        <f t="shared" si="534"/>
        <v>0</v>
      </c>
      <c r="P240" s="138" t="s">
        <v>118</v>
      </c>
      <c r="Q240" s="136">
        <f t="shared" si="535"/>
        <v>0</v>
      </c>
      <c r="R240" s="136">
        <f t="shared" si="536"/>
        <v>0</v>
      </c>
      <c r="S240" s="139">
        <f t="shared" si="537"/>
        <v>0</v>
      </c>
    </row>
    <row r="241" spans="1:19" s="149" customFormat="1" ht="36">
      <c r="A241" s="137" t="s">
        <v>567</v>
      </c>
      <c r="B241" s="144" t="s">
        <v>271</v>
      </c>
      <c r="C241" s="145">
        <v>2570</v>
      </c>
      <c r="D241" s="47" t="s">
        <v>338</v>
      </c>
      <c r="E241" s="135" t="s">
        <v>41</v>
      </c>
      <c r="F241" s="148">
        <v>1</v>
      </c>
      <c r="G241" s="136"/>
      <c r="H241" s="136"/>
      <c r="I241" s="136">
        <f t="shared" si="528"/>
        <v>0</v>
      </c>
      <c r="J241" s="136">
        <f t="shared" si="529"/>
        <v>0</v>
      </c>
      <c r="K241" s="136">
        <f t="shared" si="530"/>
        <v>0</v>
      </c>
      <c r="L241" s="136">
        <f t="shared" si="531"/>
        <v>0</v>
      </c>
      <c r="M241" s="136">
        <f t="shared" si="532"/>
        <v>0</v>
      </c>
      <c r="N241" s="136">
        <f t="shared" si="533"/>
        <v>0</v>
      </c>
      <c r="O241" s="136">
        <f t="shared" si="534"/>
        <v>0</v>
      </c>
      <c r="P241" s="138" t="s">
        <v>118</v>
      </c>
      <c r="Q241" s="136">
        <f t="shared" si="535"/>
        <v>0</v>
      </c>
      <c r="R241" s="136">
        <f t="shared" si="536"/>
        <v>0</v>
      </c>
      <c r="S241" s="139">
        <f t="shared" si="537"/>
        <v>0</v>
      </c>
    </row>
    <row r="242" spans="1:19" s="149" customFormat="1">
      <c r="A242" s="114" t="s">
        <v>570</v>
      </c>
      <c r="B242" s="115"/>
      <c r="C242" s="115"/>
      <c r="D242" s="122" t="s">
        <v>615</v>
      </c>
      <c r="E242" s="122"/>
      <c r="F242" s="122"/>
      <c r="G242" s="147"/>
      <c r="H242" s="147"/>
      <c r="I242" s="147"/>
      <c r="J242" s="147"/>
      <c r="K242" s="147"/>
      <c r="L242" s="147"/>
      <c r="M242" s="147"/>
      <c r="N242" s="147"/>
      <c r="O242" s="147"/>
      <c r="P242" s="147"/>
      <c r="Q242" s="147"/>
      <c r="R242" s="147"/>
      <c r="S242" s="147"/>
    </row>
    <row r="243" spans="1:19" s="149" customFormat="1" ht="36">
      <c r="A243" s="137" t="s">
        <v>571</v>
      </c>
      <c r="B243" s="144" t="s">
        <v>110</v>
      </c>
      <c r="C243" s="145">
        <v>97903</v>
      </c>
      <c r="D243" s="47" t="s">
        <v>108</v>
      </c>
      <c r="E243" s="135" t="s">
        <v>41</v>
      </c>
      <c r="F243" s="148">
        <v>1</v>
      </c>
      <c r="G243" s="136"/>
      <c r="H243" s="136"/>
      <c r="I243" s="136">
        <f t="shared" ref="I243:I281" si="538">ROUND((H243+G243),2)</f>
        <v>0</v>
      </c>
      <c r="J243" s="136">
        <f t="shared" ref="J243:J281" si="539">ROUND((G243*F243),2)</f>
        <v>0</v>
      </c>
      <c r="K243" s="136">
        <f t="shared" ref="K243:K281" si="540">ROUND((H243*F243),2)</f>
        <v>0</v>
      </c>
      <c r="L243" s="136">
        <f t="shared" ref="L243:L281" si="541">ROUND((K243+J243),2)</f>
        <v>0</v>
      </c>
      <c r="M243" s="136">
        <f t="shared" ref="M243:M281" si="542">ROUND((IF(P243="BDI 1",((1+($S$3/100))*G243),((1+($S$4/100))*G243))),2)</f>
        <v>0</v>
      </c>
      <c r="N243" s="136">
        <f t="shared" ref="N243:N281" si="543">ROUND((IF(P243="BDI 1",((1+($S$3/100))*H243),((1+($S$4/100))*H243))),2)</f>
        <v>0</v>
      </c>
      <c r="O243" s="136">
        <f t="shared" ref="O243:O281" si="544">ROUND((M243+N243),2)</f>
        <v>0</v>
      </c>
      <c r="P243" s="138" t="s">
        <v>118</v>
      </c>
      <c r="Q243" s="136">
        <f t="shared" ref="Q243:Q281" si="545">ROUND(M243*F243,2)</f>
        <v>0</v>
      </c>
      <c r="R243" s="136">
        <f t="shared" ref="R243:R281" si="546">ROUND(N243*F243,2)</f>
        <v>0</v>
      </c>
      <c r="S243" s="139">
        <f t="shared" ref="S243:S281" si="547">ROUND(Q243+R243,2)</f>
        <v>0</v>
      </c>
    </row>
    <row r="244" spans="1:19" s="149" customFormat="1" ht="36">
      <c r="A244" s="137" t="s">
        <v>572</v>
      </c>
      <c r="B244" s="144" t="s">
        <v>110</v>
      </c>
      <c r="C244" s="145">
        <v>99253</v>
      </c>
      <c r="D244" s="47" t="s">
        <v>109</v>
      </c>
      <c r="E244" s="135" t="s">
        <v>41</v>
      </c>
      <c r="F244" s="148">
        <v>7</v>
      </c>
      <c r="G244" s="136"/>
      <c r="H244" s="136"/>
      <c r="I244" s="136">
        <f t="shared" si="538"/>
        <v>0</v>
      </c>
      <c r="J244" s="136">
        <f t="shared" si="539"/>
        <v>0</v>
      </c>
      <c r="K244" s="136">
        <f t="shared" si="540"/>
        <v>0</v>
      </c>
      <c r="L244" s="136">
        <f t="shared" si="541"/>
        <v>0</v>
      </c>
      <c r="M244" s="136">
        <f t="shared" si="542"/>
        <v>0</v>
      </c>
      <c r="N244" s="136">
        <f t="shared" si="543"/>
        <v>0</v>
      </c>
      <c r="O244" s="136">
        <f t="shared" si="544"/>
        <v>0</v>
      </c>
      <c r="P244" s="138" t="s">
        <v>118</v>
      </c>
      <c r="Q244" s="136">
        <f t="shared" si="545"/>
        <v>0</v>
      </c>
      <c r="R244" s="136">
        <f t="shared" si="546"/>
        <v>0</v>
      </c>
      <c r="S244" s="139">
        <f t="shared" si="547"/>
        <v>0</v>
      </c>
    </row>
    <row r="245" spans="1:19" s="149" customFormat="1" ht="48">
      <c r="A245" s="137" t="s">
        <v>573</v>
      </c>
      <c r="B245" s="144" t="s">
        <v>110</v>
      </c>
      <c r="C245" s="145">
        <v>104328</v>
      </c>
      <c r="D245" s="47" t="s">
        <v>127</v>
      </c>
      <c r="E245" s="135" t="s">
        <v>41</v>
      </c>
      <c r="F245" s="148">
        <v>17</v>
      </c>
      <c r="G245" s="136"/>
      <c r="H245" s="136"/>
      <c r="I245" s="136">
        <f t="shared" si="538"/>
        <v>0</v>
      </c>
      <c r="J245" s="136">
        <f t="shared" si="539"/>
        <v>0</v>
      </c>
      <c r="K245" s="136">
        <f t="shared" si="540"/>
        <v>0</v>
      </c>
      <c r="L245" s="136">
        <f t="shared" si="541"/>
        <v>0</v>
      </c>
      <c r="M245" s="136">
        <f t="shared" si="542"/>
        <v>0</v>
      </c>
      <c r="N245" s="136">
        <f t="shared" si="543"/>
        <v>0</v>
      </c>
      <c r="O245" s="136">
        <f t="shared" si="544"/>
        <v>0</v>
      </c>
      <c r="P245" s="138" t="s">
        <v>118</v>
      </c>
      <c r="Q245" s="136">
        <f t="shared" si="545"/>
        <v>0</v>
      </c>
      <c r="R245" s="136">
        <f t="shared" si="546"/>
        <v>0</v>
      </c>
      <c r="S245" s="139">
        <f t="shared" si="547"/>
        <v>0</v>
      </c>
    </row>
    <row r="246" spans="1:19" s="149" customFormat="1" ht="36">
      <c r="A246" s="137" t="s">
        <v>574</v>
      </c>
      <c r="B246" s="144" t="s">
        <v>110</v>
      </c>
      <c r="C246" s="145">
        <v>89708</v>
      </c>
      <c r="D246" s="47" t="s">
        <v>134</v>
      </c>
      <c r="E246" s="135" t="s">
        <v>41</v>
      </c>
      <c r="F246" s="148">
        <v>3</v>
      </c>
      <c r="G246" s="136"/>
      <c r="H246" s="136"/>
      <c r="I246" s="136">
        <f t="shared" si="538"/>
        <v>0</v>
      </c>
      <c r="J246" s="136">
        <f t="shared" si="539"/>
        <v>0</v>
      </c>
      <c r="K246" s="136">
        <f t="shared" si="540"/>
        <v>0</v>
      </c>
      <c r="L246" s="136">
        <f t="shared" si="541"/>
        <v>0</v>
      </c>
      <c r="M246" s="136">
        <f t="shared" si="542"/>
        <v>0</v>
      </c>
      <c r="N246" s="136">
        <f t="shared" si="543"/>
        <v>0</v>
      </c>
      <c r="O246" s="136">
        <f t="shared" si="544"/>
        <v>0</v>
      </c>
      <c r="P246" s="138" t="s">
        <v>118</v>
      </c>
      <c r="Q246" s="136">
        <f t="shared" si="545"/>
        <v>0</v>
      </c>
      <c r="R246" s="136">
        <f t="shared" si="546"/>
        <v>0</v>
      </c>
      <c r="S246" s="139">
        <f t="shared" si="547"/>
        <v>0</v>
      </c>
    </row>
    <row r="247" spans="1:19" s="149" customFormat="1" ht="36">
      <c r="A247" s="137" t="s">
        <v>575</v>
      </c>
      <c r="B247" s="144" t="s">
        <v>110</v>
      </c>
      <c r="C247" s="145">
        <v>89709</v>
      </c>
      <c r="D247" s="47" t="s">
        <v>135</v>
      </c>
      <c r="E247" s="135" t="s">
        <v>41</v>
      </c>
      <c r="F247" s="148">
        <v>3</v>
      </c>
      <c r="G247" s="136"/>
      <c r="H247" s="136"/>
      <c r="I247" s="136">
        <f t="shared" si="538"/>
        <v>0</v>
      </c>
      <c r="J247" s="136">
        <f t="shared" si="539"/>
        <v>0</v>
      </c>
      <c r="K247" s="136">
        <f t="shared" si="540"/>
        <v>0</v>
      </c>
      <c r="L247" s="136">
        <f t="shared" si="541"/>
        <v>0</v>
      </c>
      <c r="M247" s="136">
        <f t="shared" si="542"/>
        <v>0</v>
      </c>
      <c r="N247" s="136">
        <f t="shared" si="543"/>
        <v>0</v>
      </c>
      <c r="O247" s="136">
        <f t="shared" si="544"/>
        <v>0</v>
      </c>
      <c r="P247" s="138" t="s">
        <v>118</v>
      </c>
      <c r="Q247" s="136">
        <f t="shared" si="545"/>
        <v>0</v>
      </c>
      <c r="R247" s="136">
        <f t="shared" si="546"/>
        <v>0</v>
      </c>
      <c r="S247" s="139">
        <f t="shared" si="547"/>
        <v>0</v>
      </c>
    </row>
    <row r="248" spans="1:19" s="149" customFormat="1" ht="24">
      <c r="A248" s="137" t="s">
        <v>576</v>
      </c>
      <c r="B248" s="144" t="s">
        <v>110</v>
      </c>
      <c r="C248" s="145">
        <v>86883</v>
      </c>
      <c r="D248" s="47" t="s">
        <v>168</v>
      </c>
      <c r="E248" s="135" t="s">
        <v>41</v>
      </c>
      <c r="F248" s="148">
        <v>31</v>
      </c>
      <c r="G248" s="136"/>
      <c r="H248" s="136"/>
      <c r="I248" s="136">
        <f t="shared" si="538"/>
        <v>0</v>
      </c>
      <c r="J248" s="136">
        <f t="shared" si="539"/>
        <v>0</v>
      </c>
      <c r="K248" s="136">
        <f t="shared" si="540"/>
        <v>0</v>
      </c>
      <c r="L248" s="136">
        <f t="shared" si="541"/>
        <v>0</v>
      </c>
      <c r="M248" s="136">
        <f t="shared" si="542"/>
        <v>0</v>
      </c>
      <c r="N248" s="136">
        <f t="shared" si="543"/>
        <v>0</v>
      </c>
      <c r="O248" s="136">
        <f t="shared" si="544"/>
        <v>0</v>
      </c>
      <c r="P248" s="138" t="s">
        <v>118</v>
      </c>
      <c r="Q248" s="136">
        <f t="shared" si="545"/>
        <v>0</v>
      </c>
      <c r="R248" s="136">
        <f t="shared" si="546"/>
        <v>0</v>
      </c>
      <c r="S248" s="139">
        <f t="shared" si="547"/>
        <v>0</v>
      </c>
    </row>
    <row r="249" spans="1:19" s="149" customFormat="1" ht="24">
      <c r="A249" s="137" t="s">
        <v>577</v>
      </c>
      <c r="B249" s="144" t="s">
        <v>110</v>
      </c>
      <c r="C249" s="145">
        <v>86882</v>
      </c>
      <c r="D249" s="47" t="s">
        <v>167</v>
      </c>
      <c r="E249" s="135" t="s">
        <v>41</v>
      </c>
      <c r="F249" s="148">
        <v>6</v>
      </c>
      <c r="G249" s="136"/>
      <c r="H249" s="136"/>
      <c r="I249" s="136">
        <f t="shared" si="538"/>
        <v>0</v>
      </c>
      <c r="J249" s="136">
        <f t="shared" si="539"/>
        <v>0</v>
      </c>
      <c r="K249" s="136">
        <f t="shared" si="540"/>
        <v>0</v>
      </c>
      <c r="L249" s="136">
        <f t="shared" si="541"/>
        <v>0</v>
      </c>
      <c r="M249" s="136">
        <f t="shared" si="542"/>
        <v>0</v>
      </c>
      <c r="N249" s="136">
        <f t="shared" si="543"/>
        <v>0</v>
      </c>
      <c r="O249" s="136">
        <f t="shared" si="544"/>
        <v>0</v>
      </c>
      <c r="P249" s="138" t="s">
        <v>118</v>
      </c>
      <c r="Q249" s="136">
        <f t="shared" si="545"/>
        <v>0</v>
      </c>
      <c r="R249" s="136">
        <f t="shared" si="546"/>
        <v>0</v>
      </c>
      <c r="S249" s="139">
        <f t="shared" si="547"/>
        <v>0</v>
      </c>
    </row>
    <row r="250" spans="1:19" s="149" customFormat="1">
      <c r="A250" s="137" t="s">
        <v>578</v>
      </c>
      <c r="B250" s="144" t="s">
        <v>271</v>
      </c>
      <c r="C250" s="145">
        <v>2573</v>
      </c>
      <c r="D250" s="47" t="s">
        <v>340</v>
      </c>
      <c r="E250" s="135" t="s">
        <v>41</v>
      </c>
      <c r="F250" s="148">
        <v>2</v>
      </c>
      <c r="G250" s="136"/>
      <c r="H250" s="136"/>
      <c r="I250" s="136">
        <f t="shared" si="538"/>
        <v>0</v>
      </c>
      <c r="J250" s="136">
        <f t="shared" si="539"/>
        <v>0</v>
      </c>
      <c r="K250" s="136">
        <f t="shared" si="540"/>
        <v>0</v>
      </c>
      <c r="L250" s="136">
        <f t="shared" si="541"/>
        <v>0</v>
      </c>
      <c r="M250" s="136">
        <f t="shared" si="542"/>
        <v>0</v>
      </c>
      <c r="N250" s="136">
        <f t="shared" si="543"/>
        <v>0</v>
      </c>
      <c r="O250" s="136">
        <f t="shared" si="544"/>
        <v>0</v>
      </c>
      <c r="P250" s="138" t="s">
        <v>118</v>
      </c>
      <c r="Q250" s="136">
        <f t="shared" si="545"/>
        <v>0</v>
      </c>
      <c r="R250" s="136">
        <f t="shared" si="546"/>
        <v>0</v>
      </c>
      <c r="S250" s="139">
        <f t="shared" si="547"/>
        <v>0</v>
      </c>
    </row>
    <row r="251" spans="1:19" s="149" customFormat="1" ht="36">
      <c r="A251" s="137" t="s">
        <v>579</v>
      </c>
      <c r="B251" s="144" t="s">
        <v>110</v>
      </c>
      <c r="C251" s="145">
        <v>86879</v>
      </c>
      <c r="D251" s="47" t="s">
        <v>166</v>
      </c>
      <c r="E251" s="135" t="s">
        <v>41</v>
      </c>
      <c r="F251" s="148">
        <v>37</v>
      </c>
      <c r="G251" s="136"/>
      <c r="H251" s="136"/>
      <c r="I251" s="136">
        <f t="shared" si="538"/>
        <v>0</v>
      </c>
      <c r="J251" s="136">
        <f t="shared" si="539"/>
        <v>0</v>
      </c>
      <c r="K251" s="136">
        <f t="shared" si="540"/>
        <v>0</v>
      </c>
      <c r="L251" s="136">
        <f t="shared" si="541"/>
        <v>0</v>
      </c>
      <c r="M251" s="136">
        <f t="shared" si="542"/>
        <v>0</v>
      </c>
      <c r="N251" s="136">
        <f t="shared" si="543"/>
        <v>0</v>
      </c>
      <c r="O251" s="136">
        <f t="shared" si="544"/>
        <v>0</v>
      </c>
      <c r="P251" s="138" t="s">
        <v>118</v>
      </c>
      <c r="Q251" s="136">
        <f t="shared" si="545"/>
        <v>0</v>
      </c>
      <c r="R251" s="136">
        <f t="shared" si="546"/>
        <v>0</v>
      </c>
      <c r="S251" s="139">
        <f t="shared" si="547"/>
        <v>0</v>
      </c>
    </row>
    <row r="252" spans="1:19" s="149" customFormat="1" ht="24">
      <c r="A252" s="137" t="s">
        <v>580</v>
      </c>
      <c r="B252" s="144" t="s">
        <v>110</v>
      </c>
      <c r="C252" s="145">
        <v>104063</v>
      </c>
      <c r="D252" s="47" t="s">
        <v>60</v>
      </c>
      <c r="E252" s="135" t="s">
        <v>41</v>
      </c>
      <c r="F252" s="148">
        <v>11</v>
      </c>
      <c r="G252" s="136"/>
      <c r="H252" s="136"/>
      <c r="I252" s="136">
        <f t="shared" si="538"/>
        <v>0</v>
      </c>
      <c r="J252" s="136">
        <f t="shared" si="539"/>
        <v>0</v>
      </c>
      <c r="K252" s="136">
        <f t="shared" si="540"/>
        <v>0</v>
      </c>
      <c r="L252" s="136">
        <f t="shared" si="541"/>
        <v>0</v>
      </c>
      <c r="M252" s="136">
        <f t="shared" si="542"/>
        <v>0</v>
      </c>
      <c r="N252" s="136">
        <f t="shared" si="543"/>
        <v>0</v>
      </c>
      <c r="O252" s="136">
        <f t="shared" si="544"/>
        <v>0</v>
      </c>
      <c r="P252" s="138" t="s">
        <v>118</v>
      </c>
      <c r="Q252" s="136">
        <f t="shared" si="545"/>
        <v>0</v>
      </c>
      <c r="R252" s="136">
        <f t="shared" si="546"/>
        <v>0</v>
      </c>
      <c r="S252" s="139">
        <f t="shared" si="547"/>
        <v>0</v>
      </c>
    </row>
    <row r="253" spans="1:19" s="149" customFormat="1" ht="48">
      <c r="A253" s="137" t="s">
        <v>581</v>
      </c>
      <c r="B253" s="144" t="s">
        <v>110</v>
      </c>
      <c r="C253" s="145">
        <v>89811</v>
      </c>
      <c r="D253" s="47" t="s">
        <v>149</v>
      </c>
      <c r="E253" s="135" t="s">
        <v>41</v>
      </c>
      <c r="F253" s="148">
        <v>15</v>
      </c>
      <c r="G253" s="136"/>
      <c r="H253" s="136"/>
      <c r="I253" s="136">
        <f t="shared" si="538"/>
        <v>0</v>
      </c>
      <c r="J253" s="136">
        <f t="shared" si="539"/>
        <v>0</v>
      </c>
      <c r="K253" s="136">
        <f t="shared" si="540"/>
        <v>0</v>
      </c>
      <c r="L253" s="136">
        <f t="shared" si="541"/>
        <v>0</v>
      </c>
      <c r="M253" s="136">
        <f t="shared" si="542"/>
        <v>0</v>
      </c>
      <c r="N253" s="136">
        <f t="shared" si="543"/>
        <v>0</v>
      </c>
      <c r="O253" s="136">
        <f t="shared" si="544"/>
        <v>0</v>
      </c>
      <c r="P253" s="138" t="s">
        <v>118</v>
      </c>
      <c r="Q253" s="136">
        <f t="shared" si="545"/>
        <v>0</v>
      </c>
      <c r="R253" s="136">
        <f t="shared" si="546"/>
        <v>0</v>
      </c>
      <c r="S253" s="139">
        <f t="shared" si="547"/>
        <v>0</v>
      </c>
    </row>
    <row r="254" spans="1:19" s="149" customFormat="1" ht="48">
      <c r="A254" s="137" t="s">
        <v>582</v>
      </c>
      <c r="B254" s="144" t="s">
        <v>110</v>
      </c>
      <c r="C254" s="145">
        <v>89728</v>
      </c>
      <c r="D254" s="47" t="s">
        <v>138</v>
      </c>
      <c r="E254" s="135" t="s">
        <v>41</v>
      </c>
      <c r="F254" s="148">
        <v>38</v>
      </c>
      <c r="G254" s="136"/>
      <c r="H254" s="136"/>
      <c r="I254" s="136">
        <f t="shared" si="538"/>
        <v>0</v>
      </c>
      <c r="J254" s="136">
        <f t="shared" si="539"/>
        <v>0</v>
      </c>
      <c r="K254" s="136">
        <f t="shared" si="540"/>
        <v>0</v>
      </c>
      <c r="L254" s="136">
        <f t="shared" si="541"/>
        <v>0</v>
      </c>
      <c r="M254" s="136">
        <f t="shared" si="542"/>
        <v>0</v>
      </c>
      <c r="N254" s="136">
        <f t="shared" si="543"/>
        <v>0</v>
      </c>
      <c r="O254" s="136">
        <f t="shared" si="544"/>
        <v>0</v>
      </c>
      <c r="P254" s="138" t="s">
        <v>118</v>
      </c>
      <c r="Q254" s="136">
        <f t="shared" si="545"/>
        <v>0</v>
      </c>
      <c r="R254" s="136">
        <f t="shared" si="546"/>
        <v>0</v>
      </c>
      <c r="S254" s="139">
        <f t="shared" si="547"/>
        <v>0</v>
      </c>
    </row>
    <row r="255" spans="1:19" s="149" customFormat="1" ht="36">
      <c r="A255" s="137" t="s">
        <v>583</v>
      </c>
      <c r="B255" s="144" t="s">
        <v>110</v>
      </c>
      <c r="C255" s="145">
        <v>89746</v>
      </c>
      <c r="D255" s="47" t="s">
        <v>142</v>
      </c>
      <c r="E255" s="135" t="s">
        <v>41</v>
      </c>
      <c r="F255" s="148">
        <v>1</v>
      </c>
      <c r="G255" s="136"/>
      <c r="H255" s="136"/>
      <c r="I255" s="136">
        <f t="shared" si="538"/>
        <v>0</v>
      </c>
      <c r="J255" s="136">
        <f t="shared" si="539"/>
        <v>0</v>
      </c>
      <c r="K255" s="136">
        <f t="shared" si="540"/>
        <v>0</v>
      </c>
      <c r="L255" s="136">
        <f t="shared" si="541"/>
        <v>0</v>
      </c>
      <c r="M255" s="136">
        <f t="shared" si="542"/>
        <v>0</v>
      </c>
      <c r="N255" s="136">
        <f t="shared" si="543"/>
        <v>0</v>
      </c>
      <c r="O255" s="136">
        <f t="shared" si="544"/>
        <v>0</v>
      </c>
      <c r="P255" s="138" t="s">
        <v>118</v>
      </c>
      <c r="Q255" s="136">
        <f t="shared" si="545"/>
        <v>0</v>
      </c>
      <c r="R255" s="136">
        <f t="shared" si="546"/>
        <v>0</v>
      </c>
      <c r="S255" s="139">
        <f t="shared" si="547"/>
        <v>0</v>
      </c>
    </row>
    <row r="256" spans="1:19" s="149" customFormat="1" ht="36">
      <c r="A256" s="137" t="s">
        <v>584</v>
      </c>
      <c r="B256" s="144" t="s">
        <v>110</v>
      </c>
      <c r="C256" s="145">
        <v>89726</v>
      </c>
      <c r="D256" s="47" t="s">
        <v>137</v>
      </c>
      <c r="E256" s="135" t="s">
        <v>41</v>
      </c>
      <c r="F256" s="148">
        <v>35</v>
      </c>
      <c r="G256" s="136"/>
      <c r="H256" s="136"/>
      <c r="I256" s="136">
        <f t="shared" si="538"/>
        <v>0</v>
      </c>
      <c r="J256" s="136">
        <f t="shared" si="539"/>
        <v>0</v>
      </c>
      <c r="K256" s="136">
        <f t="shared" si="540"/>
        <v>0</v>
      </c>
      <c r="L256" s="136">
        <f t="shared" si="541"/>
        <v>0</v>
      </c>
      <c r="M256" s="136">
        <f t="shared" si="542"/>
        <v>0</v>
      </c>
      <c r="N256" s="136">
        <f t="shared" si="543"/>
        <v>0</v>
      </c>
      <c r="O256" s="136">
        <f t="shared" si="544"/>
        <v>0</v>
      </c>
      <c r="P256" s="138" t="s">
        <v>118</v>
      </c>
      <c r="Q256" s="136">
        <f t="shared" si="545"/>
        <v>0</v>
      </c>
      <c r="R256" s="136">
        <f t="shared" si="546"/>
        <v>0</v>
      </c>
      <c r="S256" s="139">
        <f t="shared" si="547"/>
        <v>0</v>
      </c>
    </row>
    <row r="257" spans="1:19" s="149" customFormat="1" ht="36">
      <c r="A257" s="137" t="s">
        <v>585</v>
      </c>
      <c r="B257" s="144" t="s">
        <v>110</v>
      </c>
      <c r="C257" s="145">
        <v>89732</v>
      </c>
      <c r="D257" s="47" t="s">
        <v>140</v>
      </c>
      <c r="E257" s="135" t="s">
        <v>41</v>
      </c>
      <c r="F257" s="148">
        <v>40</v>
      </c>
      <c r="G257" s="136"/>
      <c r="H257" s="136"/>
      <c r="I257" s="136">
        <f t="shared" si="538"/>
        <v>0</v>
      </c>
      <c r="J257" s="136">
        <f t="shared" si="539"/>
        <v>0</v>
      </c>
      <c r="K257" s="136">
        <f t="shared" si="540"/>
        <v>0</v>
      </c>
      <c r="L257" s="136">
        <f t="shared" si="541"/>
        <v>0</v>
      </c>
      <c r="M257" s="136">
        <f t="shared" si="542"/>
        <v>0</v>
      </c>
      <c r="N257" s="136">
        <f t="shared" si="543"/>
        <v>0</v>
      </c>
      <c r="O257" s="136">
        <f t="shared" si="544"/>
        <v>0</v>
      </c>
      <c r="P257" s="138" t="s">
        <v>118</v>
      </c>
      <c r="Q257" s="136">
        <f t="shared" si="545"/>
        <v>0</v>
      </c>
      <c r="R257" s="136">
        <f t="shared" si="546"/>
        <v>0</v>
      </c>
      <c r="S257" s="139">
        <f t="shared" si="547"/>
        <v>0</v>
      </c>
    </row>
    <row r="258" spans="1:19" s="149" customFormat="1" ht="36">
      <c r="A258" s="137" t="s">
        <v>586</v>
      </c>
      <c r="B258" s="144" t="s">
        <v>110</v>
      </c>
      <c r="C258" s="145">
        <v>89739</v>
      </c>
      <c r="D258" s="47" t="s">
        <v>141</v>
      </c>
      <c r="E258" s="135" t="s">
        <v>41</v>
      </c>
      <c r="F258" s="148">
        <v>3</v>
      </c>
      <c r="G258" s="136"/>
      <c r="H258" s="136"/>
      <c r="I258" s="136">
        <f t="shared" si="538"/>
        <v>0</v>
      </c>
      <c r="J258" s="136">
        <f t="shared" si="539"/>
        <v>0</v>
      </c>
      <c r="K258" s="136">
        <f t="shared" si="540"/>
        <v>0</v>
      </c>
      <c r="L258" s="136">
        <f t="shared" si="541"/>
        <v>0</v>
      </c>
      <c r="M258" s="136">
        <f t="shared" si="542"/>
        <v>0</v>
      </c>
      <c r="N258" s="136">
        <f t="shared" si="543"/>
        <v>0</v>
      </c>
      <c r="O258" s="136">
        <f t="shared" si="544"/>
        <v>0</v>
      </c>
      <c r="P258" s="138" t="s">
        <v>118</v>
      </c>
      <c r="Q258" s="136">
        <f t="shared" si="545"/>
        <v>0</v>
      </c>
      <c r="R258" s="136">
        <f t="shared" si="546"/>
        <v>0</v>
      </c>
      <c r="S258" s="139">
        <f t="shared" si="547"/>
        <v>0</v>
      </c>
    </row>
    <row r="259" spans="1:19" s="149" customFormat="1" ht="36">
      <c r="A259" s="137" t="s">
        <v>587</v>
      </c>
      <c r="B259" s="144" t="s">
        <v>110</v>
      </c>
      <c r="C259" s="145">
        <v>89724</v>
      </c>
      <c r="D259" s="47" t="s">
        <v>136</v>
      </c>
      <c r="E259" s="135" t="s">
        <v>41</v>
      </c>
      <c r="F259" s="148">
        <v>35</v>
      </c>
      <c r="G259" s="136"/>
      <c r="H259" s="136"/>
      <c r="I259" s="136">
        <f t="shared" si="538"/>
        <v>0</v>
      </c>
      <c r="J259" s="136">
        <f t="shared" si="539"/>
        <v>0</v>
      </c>
      <c r="K259" s="136">
        <f t="shared" si="540"/>
        <v>0</v>
      </c>
      <c r="L259" s="136">
        <f t="shared" si="541"/>
        <v>0</v>
      </c>
      <c r="M259" s="136">
        <f t="shared" si="542"/>
        <v>0</v>
      </c>
      <c r="N259" s="136">
        <f t="shared" si="543"/>
        <v>0</v>
      </c>
      <c r="O259" s="136">
        <f t="shared" si="544"/>
        <v>0</v>
      </c>
      <c r="P259" s="138" t="s">
        <v>118</v>
      </c>
      <c r="Q259" s="136">
        <f t="shared" si="545"/>
        <v>0</v>
      </c>
      <c r="R259" s="136">
        <f t="shared" si="546"/>
        <v>0</v>
      </c>
      <c r="S259" s="139">
        <f t="shared" si="547"/>
        <v>0</v>
      </c>
    </row>
    <row r="260" spans="1:19" s="149" customFormat="1" ht="36">
      <c r="A260" s="137" t="s">
        <v>588</v>
      </c>
      <c r="B260" s="144" t="s">
        <v>110</v>
      </c>
      <c r="C260" s="145">
        <v>89731</v>
      </c>
      <c r="D260" s="47" t="s">
        <v>139</v>
      </c>
      <c r="E260" s="135" t="s">
        <v>41</v>
      </c>
      <c r="F260" s="148">
        <v>59</v>
      </c>
      <c r="G260" s="136"/>
      <c r="H260" s="136"/>
      <c r="I260" s="136">
        <f t="shared" si="538"/>
        <v>0</v>
      </c>
      <c r="J260" s="136">
        <f t="shared" si="539"/>
        <v>0</v>
      </c>
      <c r="K260" s="136">
        <f t="shared" si="540"/>
        <v>0</v>
      </c>
      <c r="L260" s="136">
        <f t="shared" si="541"/>
        <v>0</v>
      </c>
      <c r="M260" s="136">
        <f t="shared" si="542"/>
        <v>0</v>
      </c>
      <c r="N260" s="136">
        <f t="shared" si="543"/>
        <v>0</v>
      </c>
      <c r="O260" s="136">
        <f t="shared" si="544"/>
        <v>0</v>
      </c>
      <c r="P260" s="138" t="s">
        <v>118</v>
      </c>
      <c r="Q260" s="136">
        <f t="shared" si="545"/>
        <v>0</v>
      </c>
      <c r="R260" s="136">
        <f t="shared" si="546"/>
        <v>0</v>
      </c>
      <c r="S260" s="139">
        <f t="shared" si="547"/>
        <v>0</v>
      </c>
    </row>
    <row r="261" spans="1:19" s="149" customFormat="1" ht="48">
      <c r="A261" s="137" t="s">
        <v>589</v>
      </c>
      <c r="B261" s="144" t="s">
        <v>110</v>
      </c>
      <c r="C261" s="145">
        <v>104355</v>
      </c>
      <c r="D261" s="47" t="s">
        <v>133</v>
      </c>
      <c r="E261" s="135" t="s">
        <v>41</v>
      </c>
      <c r="F261" s="148">
        <v>1</v>
      </c>
      <c r="G261" s="136"/>
      <c r="H261" s="136"/>
      <c r="I261" s="136">
        <f t="shared" si="538"/>
        <v>0</v>
      </c>
      <c r="J261" s="136">
        <f t="shared" si="539"/>
        <v>0</v>
      </c>
      <c r="K261" s="136">
        <f t="shared" si="540"/>
        <v>0</v>
      </c>
      <c r="L261" s="136">
        <f t="shared" si="541"/>
        <v>0</v>
      </c>
      <c r="M261" s="136">
        <f t="shared" si="542"/>
        <v>0</v>
      </c>
      <c r="N261" s="136">
        <f t="shared" si="543"/>
        <v>0</v>
      </c>
      <c r="O261" s="136">
        <f t="shared" si="544"/>
        <v>0</v>
      </c>
      <c r="P261" s="138" t="s">
        <v>118</v>
      </c>
      <c r="Q261" s="136">
        <f t="shared" si="545"/>
        <v>0</v>
      </c>
      <c r="R261" s="136">
        <f t="shared" si="546"/>
        <v>0</v>
      </c>
      <c r="S261" s="139">
        <f t="shared" si="547"/>
        <v>0</v>
      </c>
    </row>
    <row r="262" spans="1:19" s="149" customFormat="1" ht="48">
      <c r="A262" s="137" t="s">
        <v>590</v>
      </c>
      <c r="B262" s="144" t="s">
        <v>110</v>
      </c>
      <c r="C262" s="145">
        <v>104345</v>
      </c>
      <c r="D262" s="47" t="s">
        <v>128</v>
      </c>
      <c r="E262" s="135" t="s">
        <v>41</v>
      </c>
      <c r="F262" s="148">
        <v>7</v>
      </c>
      <c r="G262" s="136"/>
      <c r="H262" s="136"/>
      <c r="I262" s="136">
        <f t="shared" si="538"/>
        <v>0</v>
      </c>
      <c r="J262" s="136">
        <f t="shared" si="539"/>
        <v>0</v>
      </c>
      <c r="K262" s="136">
        <f t="shared" si="540"/>
        <v>0</v>
      </c>
      <c r="L262" s="136">
        <f t="shared" si="541"/>
        <v>0</v>
      </c>
      <c r="M262" s="136">
        <f t="shared" si="542"/>
        <v>0</v>
      </c>
      <c r="N262" s="136">
        <f t="shared" si="543"/>
        <v>0</v>
      </c>
      <c r="O262" s="136">
        <f t="shared" si="544"/>
        <v>0</v>
      </c>
      <c r="P262" s="138" t="s">
        <v>118</v>
      </c>
      <c r="Q262" s="136">
        <f t="shared" si="545"/>
        <v>0</v>
      </c>
      <c r="R262" s="136">
        <f t="shared" si="546"/>
        <v>0</v>
      </c>
      <c r="S262" s="139">
        <f t="shared" si="547"/>
        <v>0</v>
      </c>
    </row>
    <row r="263" spans="1:19" s="149" customFormat="1" ht="48">
      <c r="A263" s="137" t="s">
        <v>591</v>
      </c>
      <c r="B263" s="144" t="s">
        <v>110</v>
      </c>
      <c r="C263" s="145">
        <v>89797</v>
      </c>
      <c r="D263" s="47" t="s">
        <v>148</v>
      </c>
      <c r="E263" s="135" t="s">
        <v>41</v>
      </c>
      <c r="F263" s="148">
        <v>8</v>
      </c>
      <c r="G263" s="136"/>
      <c r="H263" s="136"/>
      <c r="I263" s="136">
        <f t="shared" si="538"/>
        <v>0</v>
      </c>
      <c r="J263" s="136">
        <f t="shared" si="539"/>
        <v>0</v>
      </c>
      <c r="K263" s="136">
        <f t="shared" si="540"/>
        <v>0</v>
      </c>
      <c r="L263" s="136">
        <f t="shared" si="541"/>
        <v>0</v>
      </c>
      <c r="M263" s="136">
        <f t="shared" si="542"/>
        <v>0</v>
      </c>
      <c r="N263" s="136">
        <f t="shared" si="543"/>
        <v>0</v>
      </c>
      <c r="O263" s="136">
        <f t="shared" si="544"/>
        <v>0</v>
      </c>
      <c r="P263" s="138" t="s">
        <v>118</v>
      </c>
      <c r="Q263" s="136">
        <f t="shared" si="545"/>
        <v>0</v>
      </c>
      <c r="R263" s="136">
        <f t="shared" si="546"/>
        <v>0</v>
      </c>
      <c r="S263" s="139">
        <f t="shared" si="547"/>
        <v>0</v>
      </c>
    </row>
    <row r="264" spans="1:19" s="149" customFormat="1" ht="36">
      <c r="A264" s="137" t="s">
        <v>592</v>
      </c>
      <c r="B264" s="144" t="s">
        <v>110</v>
      </c>
      <c r="C264" s="145">
        <v>89783</v>
      </c>
      <c r="D264" s="47" t="s">
        <v>145</v>
      </c>
      <c r="E264" s="135" t="s">
        <v>41</v>
      </c>
      <c r="F264" s="148">
        <v>11</v>
      </c>
      <c r="G264" s="136"/>
      <c r="H264" s="136"/>
      <c r="I264" s="136">
        <f t="shared" si="538"/>
        <v>0</v>
      </c>
      <c r="J264" s="136">
        <f t="shared" si="539"/>
        <v>0</v>
      </c>
      <c r="K264" s="136">
        <f t="shared" si="540"/>
        <v>0</v>
      </c>
      <c r="L264" s="136">
        <f t="shared" si="541"/>
        <v>0</v>
      </c>
      <c r="M264" s="136">
        <f t="shared" si="542"/>
        <v>0</v>
      </c>
      <c r="N264" s="136">
        <f t="shared" si="543"/>
        <v>0</v>
      </c>
      <c r="O264" s="136">
        <f t="shared" si="544"/>
        <v>0</v>
      </c>
      <c r="P264" s="138" t="s">
        <v>118</v>
      </c>
      <c r="Q264" s="136">
        <f t="shared" si="545"/>
        <v>0</v>
      </c>
      <c r="R264" s="136">
        <f t="shared" si="546"/>
        <v>0</v>
      </c>
      <c r="S264" s="139">
        <f t="shared" si="547"/>
        <v>0</v>
      </c>
    </row>
    <row r="265" spans="1:19" s="149" customFormat="1" ht="48">
      <c r="A265" s="137" t="s">
        <v>593</v>
      </c>
      <c r="B265" s="144" t="s">
        <v>110</v>
      </c>
      <c r="C265" s="145">
        <v>89785</v>
      </c>
      <c r="D265" s="47" t="s">
        <v>146</v>
      </c>
      <c r="E265" s="135" t="s">
        <v>41</v>
      </c>
      <c r="F265" s="148">
        <v>1</v>
      </c>
      <c r="G265" s="136"/>
      <c r="H265" s="136"/>
      <c r="I265" s="136">
        <f t="shared" si="538"/>
        <v>0</v>
      </c>
      <c r="J265" s="136">
        <f t="shared" si="539"/>
        <v>0</v>
      </c>
      <c r="K265" s="136">
        <f t="shared" si="540"/>
        <v>0</v>
      </c>
      <c r="L265" s="136">
        <f t="shared" si="541"/>
        <v>0</v>
      </c>
      <c r="M265" s="136">
        <f t="shared" si="542"/>
        <v>0</v>
      </c>
      <c r="N265" s="136">
        <f t="shared" si="543"/>
        <v>0</v>
      </c>
      <c r="O265" s="136">
        <f t="shared" si="544"/>
        <v>0</v>
      </c>
      <c r="P265" s="138" t="s">
        <v>118</v>
      </c>
      <c r="Q265" s="136">
        <f t="shared" si="545"/>
        <v>0</v>
      </c>
      <c r="R265" s="136">
        <f t="shared" si="546"/>
        <v>0</v>
      </c>
      <c r="S265" s="139">
        <f t="shared" si="547"/>
        <v>0</v>
      </c>
    </row>
    <row r="266" spans="1:19" s="149" customFormat="1" ht="48">
      <c r="A266" s="137" t="s">
        <v>594</v>
      </c>
      <c r="B266" s="144" t="s">
        <v>110</v>
      </c>
      <c r="C266" s="145">
        <v>104350</v>
      </c>
      <c r="D266" s="47" t="s">
        <v>131</v>
      </c>
      <c r="E266" s="135" t="s">
        <v>41</v>
      </c>
      <c r="F266" s="148">
        <v>3</v>
      </c>
      <c r="G266" s="136"/>
      <c r="H266" s="136"/>
      <c r="I266" s="136">
        <f t="shared" si="538"/>
        <v>0</v>
      </c>
      <c r="J266" s="136">
        <f t="shared" si="539"/>
        <v>0</v>
      </c>
      <c r="K266" s="136">
        <f t="shared" si="540"/>
        <v>0</v>
      </c>
      <c r="L266" s="136">
        <f t="shared" si="541"/>
        <v>0</v>
      </c>
      <c r="M266" s="136">
        <f t="shared" si="542"/>
        <v>0</v>
      </c>
      <c r="N266" s="136">
        <f t="shared" si="543"/>
        <v>0</v>
      </c>
      <c r="O266" s="136">
        <f t="shared" si="544"/>
        <v>0</v>
      </c>
      <c r="P266" s="138" t="s">
        <v>118</v>
      </c>
      <c r="Q266" s="136">
        <f t="shared" si="545"/>
        <v>0</v>
      </c>
      <c r="R266" s="136">
        <f t="shared" si="546"/>
        <v>0</v>
      </c>
      <c r="S266" s="139">
        <f t="shared" si="547"/>
        <v>0</v>
      </c>
    </row>
    <row r="267" spans="1:19" s="149" customFormat="1" ht="48">
      <c r="A267" s="137" t="s">
        <v>595</v>
      </c>
      <c r="B267" s="144" t="s">
        <v>110</v>
      </c>
      <c r="C267" s="145">
        <v>89795</v>
      </c>
      <c r="D267" s="47" t="s">
        <v>147</v>
      </c>
      <c r="E267" s="135" t="s">
        <v>41</v>
      </c>
      <c r="F267" s="148">
        <v>2</v>
      </c>
      <c r="G267" s="136"/>
      <c r="H267" s="136"/>
      <c r="I267" s="136">
        <f t="shared" si="538"/>
        <v>0</v>
      </c>
      <c r="J267" s="136">
        <f t="shared" si="539"/>
        <v>0</v>
      </c>
      <c r="K267" s="136">
        <f t="shared" si="540"/>
        <v>0</v>
      </c>
      <c r="L267" s="136">
        <f t="shared" si="541"/>
        <v>0</v>
      </c>
      <c r="M267" s="136">
        <f t="shared" si="542"/>
        <v>0</v>
      </c>
      <c r="N267" s="136">
        <f t="shared" si="543"/>
        <v>0</v>
      </c>
      <c r="O267" s="136">
        <f t="shared" si="544"/>
        <v>0</v>
      </c>
      <c r="P267" s="138" t="s">
        <v>118</v>
      </c>
      <c r="Q267" s="136">
        <f t="shared" si="545"/>
        <v>0</v>
      </c>
      <c r="R267" s="136">
        <f t="shared" si="546"/>
        <v>0</v>
      </c>
      <c r="S267" s="139">
        <f t="shared" si="547"/>
        <v>0</v>
      </c>
    </row>
    <row r="268" spans="1:19" s="149" customFormat="1" ht="36">
      <c r="A268" s="137" t="s">
        <v>596</v>
      </c>
      <c r="B268" s="144" t="s">
        <v>110</v>
      </c>
      <c r="C268" s="145">
        <v>89549</v>
      </c>
      <c r="D268" s="47" t="s">
        <v>72</v>
      </c>
      <c r="E268" s="135" t="s">
        <v>41</v>
      </c>
      <c r="F268" s="148">
        <v>5</v>
      </c>
      <c r="G268" s="136"/>
      <c r="H268" s="136"/>
      <c r="I268" s="136">
        <f t="shared" si="538"/>
        <v>0</v>
      </c>
      <c r="J268" s="136">
        <f t="shared" si="539"/>
        <v>0</v>
      </c>
      <c r="K268" s="136">
        <f t="shared" si="540"/>
        <v>0</v>
      </c>
      <c r="L268" s="136">
        <f t="shared" si="541"/>
        <v>0</v>
      </c>
      <c r="M268" s="136">
        <f t="shared" si="542"/>
        <v>0</v>
      </c>
      <c r="N268" s="136">
        <f t="shared" si="543"/>
        <v>0</v>
      </c>
      <c r="O268" s="136">
        <f t="shared" si="544"/>
        <v>0</v>
      </c>
      <c r="P268" s="138" t="s">
        <v>118</v>
      </c>
      <c r="Q268" s="136">
        <f t="shared" si="545"/>
        <v>0</v>
      </c>
      <c r="R268" s="136">
        <f t="shared" si="546"/>
        <v>0</v>
      </c>
      <c r="S268" s="139">
        <f t="shared" si="547"/>
        <v>0</v>
      </c>
    </row>
    <row r="269" spans="1:19" s="149" customFormat="1" ht="36">
      <c r="A269" s="137" t="s">
        <v>597</v>
      </c>
      <c r="B269" s="144" t="s">
        <v>271</v>
      </c>
      <c r="C269" s="145">
        <v>2574</v>
      </c>
      <c r="D269" s="47" t="s">
        <v>341</v>
      </c>
      <c r="E269" s="135" t="s">
        <v>45</v>
      </c>
      <c r="F269" s="148">
        <v>125.08</v>
      </c>
      <c r="G269" s="136"/>
      <c r="H269" s="136"/>
      <c r="I269" s="136">
        <f t="shared" si="538"/>
        <v>0</v>
      </c>
      <c r="J269" s="136">
        <f t="shared" si="539"/>
        <v>0</v>
      </c>
      <c r="K269" s="136">
        <f t="shared" si="540"/>
        <v>0</v>
      </c>
      <c r="L269" s="136">
        <f t="shared" si="541"/>
        <v>0</v>
      </c>
      <c r="M269" s="136">
        <f t="shared" si="542"/>
        <v>0</v>
      </c>
      <c r="N269" s="136">
        <f t="shared" si="543"/>
        <v>0</v>
      </c>
      <c r="O269" s="136">
        <f t="shared" si="544"/>
        <v>0</v>
      </c>
      <c r="P269" s="138" t="s">
        <v>118</v>
      </c>
      <c r="Q269" s="136">
        <f t="shared" si="545"/>
        <v>0</v>
      </c>
      <c r="R269" s="136">
        <f t="shared" si="546"/>
        <v>0</v>
      </c>
      <c r="S269" s="139">
        <f t="shared" si="547"/>
        <v>0</v>
      </c>
    </row>
    <row r="270" spans="1:19" s="149" customFormat="1" ht="36">
      <c r="A270" s="137" t="s">
        <v>598</v>
      </c>
      <c r="B270" s="144" t="s">
        <v>271</v>
      </c>
      <c r="C270" s="145">
        <v>2576</v>
      </c>
      <c r="D270" s="47" t="s">
        <v>342</v>
      </c>
      <c r="E270" s="135" t="s">
        <v>45</v>
      </c>
      <c r="F270" s="148">
        <v>108.78</v>
      </c>
      <c r="G270" s="136"/>
      <c r="H270" s="136"/>
      <c r="I270" s="136">
        <f t="shared" si="538"/>
        <v>0</v>
      </c>
      <c r="J270" s="136">
        <f t="shared" si="539"/>
        <v>0</v>
      </c>
      <c r="K270" s="136">
        <f t="shared" si="540"/>
        <v>0</v>
      </c>
      <c r="L270" s="136">
        <f t="shared" si="541"/>
        <v>0</v>
      </c>
      <c r="M270" s="136">
        <f t="shared" si="542"/>
        <v>0</v>
      </c>
      <c r="N270" s="136">
        <f t="shared" si="543"/>
        <v>0</v>
      </c>
      <c r="O270" s="136">
        <f t="shared" si="544"/>
        <v>0</v>
      </c>
      <c r="P270" s="138" t="s">
        <v>118</v>
      </c>
      <c r="Q270" s="136">
        <f t="shared" si="545"/>
        <v>0</v>
      </c>
      <c r="R270" s="136">
        <f t="shared" si="546"/>
        <v>0</v>
      </c>
      <c r="S270" s="139">
        <f t="shared" si="547"/>
        <v>0</v>
      </c>
    </row>
    <row r="271" spans="1:19" s="149" customFormat="1" ht="36">
      <c r="A271" s="137" t="s">
        <v>599</v>
      </c>
      <c r="B271" s="144" t="s">
        <v>271</v>
      </c>
      <c r="C271" s="145">
        <v>2577</v>
      </c>
      <c r="D271" s="47" t="s">
        <v>343</v>
      </c>
      <c r="E271" s="135" t="s">
        <v>45</v>
      </c>
      <c r="F271" s="148">
        <v>30.57</v>
      </c>
      <c r="G271" s="136"/>
      <c r="H271" s="136"/>
      <c r="I271" s="136">
        <f t="shared" si="538"/>
        <v>0</v>
      </c>
      <c r="J271" s="136">
        <f t="shared" si="539"/>
        <v>0</v>
      </c>
      <c r="K271" s="136">
        <f t="shared" si="540"/>
        <v>0</v>
      </c>
      <c r="L271" s="136">
        <f t="shared" si="541"/>
        <v>0</v>
      </c>
      <c r="M271" s="136">
        <f t="shared" si="542"/>
        <v>0</v>
      </c>
      <c r="N271" s="136">
        <f t="shared" si="543"/>
        <v>0</v>
      </c>
      <c r="O271" s="136">
        <f t="shared" si="544"/>
        <v>0</v>
      </c>
      <c r="P271" s="138" t="s">
        <v>118</v>
      </c>
      <c r="Q271" s="136">
        <f t="shared" si="545"/>
        <v>0</v>
      </c>
      <c r="R271" s="136">
        <f t="shared" si="546"/>
        <v>0</v>
      </c>
      <c r="S271" s="139">
        <f t="shared" si="547"/>
        <v>0</v>
      </c>
    </row>
    <row r="272" spans="1:19" s="149" customFormat="1" ht="24">
      <c r="A272" s="137" t="s">
        <v>600</v>
      </c>
      <c r="B272" s="144" t="s">
        <v>271</v>
      </c>
      <c r="C272" s="145">
        <v>2578</v>
      </c>
      <c r="D272" s="47" t="s">
        <v>344</v>
      </c>
      <c r="E272" s="135" t="s">
        <v>45</v>
      </c>
      <c r="F272" s="148">
        <v>69.23</v>
      </c>
      <c r="G272" s="136"/>
      <c r="H272" s="136"/>
      <c r="I272" s="136">
        <f t="shared" si="538"/>
        <v>0</v>
      </c>
      <c r="J272" s="136">
        <f t="shared" si="539"/>
        <v>0</v>
      </c>
      <c r="K272" s="136">
        <f t="shared" si="540"/>
        <v>0</v>
      </c>
      <c r="L272" s="136">
        <f t="shared" si="541"/>
        <v>0</v>
      </c>
      <c r="M272" s="136">
        <f t="shared" si="542"/>
        <v>0</v>
      </c>
      <c r="N272" s="136">
        <f t="shared" si="543"/>
        <v>0</v>
      </c>
      <c r="O272" s="136">
        <f t="shared" si="544"/>
        <v>0</v>
      </c>
      <c r="P272" s="138" t="s">
        <v>118</v>
      </c>
      <c r="Q272" s="136">
        <f t="shared" si="545"/>
        <v>0</v>
      </c>
      <c r="R272" s="136">
        <f t="shared" si="546"/>
        <v>0</v>
      </c>
      <c r="S272" s="139">
        <f t="shared" si="547"/>
        <v>0</v>
      </c>
    </row>
    <row r="273" spans="1:19" s="149" customFormat="1" ht="36">
      <c r="A273" s="137" t="s">
        <v>601</v>
      </c>
      <c r="B273" s="144" t="s">
        <v>271</v>
      </c>
      <c r="C273" s="145">
        <v>2579</v>
      </c>
      <c r="D273" s="47" t="s">
        <v>345</v>
      </c>
      <c r="E273" s="135" t="s">
        <v>45</v>
      </c>
      <c r="F273" s="148">
        <v>21</v>
      </c>
      <c r="G273" s="136"/>
      <c r="H273" s="136"/>
      <c r="I273" s="136">
        <f t="shared" si="538"/>
        <v>0</v>
      </c>
      <c r="J273" s="136">
        <f t="shared" si="539"/>
        <v>0</v>
      </c>
      <c r="K273" s="136">
        <f t="shared" si="540"/>
        <v>0</v>
      </c>
      <c r="L273" s="136">
        <f t="shared" si="541"/>
        <v>0</v>
      </c>
      <c r="M273" s="136">
        <f t="shared" si="542"/>
        <v>0</v>
      </c>
      <c r="N273" s="136">
        <f t="shared" si="543"/>
        <v>0</v>
      </c>
      <c r="O273" s="136">
        <f t="shared" si="544"/>
        <v>0</v>
      </c>
      <c r="P273" s="138" t="s">
        <v>118</v>
      </c>
      <c r="Q273" s="136">
        <f t="shared" si="545"/>
        <v>0</v>
      </c>
      <c r="R273" s="136">
        <f t="shared" si="546"/>
        <v>0</v>
      </c>
      <c r="S273" s="139">
        <f t="shared" si="547"/>
        <v>0</v>
      </c>
    </row>
    <row r="274" spans="1:19" s="149" customFormat="1" ht="36">
      <c r="A274" s="137" t="s">
        <v>602</v>
      </c>
      <c r="B274" s="144" t="s">
        <v>271</v>
      </c>
      <c r="C274" s="145">
        <v>2586</v>
      </c>
      <c r="D274" s="47" t="s">
        <v>346</v>
      </c>
      <c r="E274" s="135" t="s">
        <v>45</v>
      </c>
      <c r="F274" s="148">
        <v>120.34</v>
      </c>
      <c r="G274" s="136"/>
      <c r="H274" s="136"/>
      <c r="I274" s="136">
        <f t="shared" si="538"/>
        <v>0</v>
      </c>
      <c r="J274" s="136">
        <f t="shared" si="539"/>
        <v>0</v>
      </c>
      <c r="K274" s="136">
        <f t="shared" si="540"/>
        <v>0</v>
      </c>
      <c r="L274" s="136">
        <f t="shared" si="541"/>
        <v>0</v>
      </c>
      <c r="M274" s="136">
        <f t="shared" si="542"/>
        <v>0</v>
      </c>
      <c r="N274" s="136">
        <f t="shared" si="543"/>
        <v>0</v>
      </c>
      <c r="O274" s="136">
        <f t="shared" si="544"/>
        <v>0</v>
      </c>
      <c r="P274" s="138" t="s">
        <v>118</v>
      </c>
      <c r="Q274" s="136">
        <f t="shared" si="545"/>
        <v>0</v>
      </c>
      <c r="R274" s="136">
        <f t="shared" si="546"/>
        <v>0</v>
      </c>
      <c r="S274" s="139">
        <f t="shared" si="547"/>
        <v>0</v>
      </c>
    </row>
    <row r="275" spans="1:19" s="149" customFormat="1" ht="36">
      <c r="A275" s="137" t="s">
        <v>603</v>
      </c>
      <c r="B275" s="144" t="s">
        <v>110</v>
      </c>
      <c r="C275" s="145">
        <v>89782</v>
      </c>
      <c r="D275" s="47" t="s">
        <v>144</v>
      </c>
      <c r="E275" s="135" t="s">
        <v>41</v>
      </c>
      <c r="F275" s="148">
        <v>3</v>
      </c>
      <c r="G275" s="136"/>
      <c r="H275" s="136"/>
      <c r="I275" s="136">
        <f t="shared" si="538"/>
        <v>0</v>
      </c>
      <c r="J275" s="136">
        <f t="shared" si="539"/>
        <v>0</v>
      </c>
      <c r="K275" s="136">
        <f t="shared" si="540"/>
        <v>0</v>
      </c>
      <c r="L275" s="136">
        <f t="shared" si="541"/>
        <v>0</v>
      </c>
      <c r="M275" s="136">
        <f t="shared" si="542"/>
        <v>0</v>
      </c>
      <c r="N275" s="136">
        <f t="shared" si="543"/>
        <v>0</v>
      </c>
      <c r="O275" s="136">
        <f t="shared" si="544"/>
        <v>0</v>
      </c>
      <c r="P275" s="138" t="s">
        <v>118</v>
      </c>
      <c r="Q275" s="136">
        <f t="shared" si="545"/>
        <v>0</v>
      </c>
      <c r="R275" s="136">
        <f t="shared" si="546"/>
        <v>0</v>
      </c>
      <c r="S275" s="139">
        <f t="shared" si="547"/>
        <v>0</v>
      </c>
    </row>
    <row r="276" spans="1:19" s="149" customFormat="1" ht="48">
      <c r="A276" s="137" t="s">
        <v>604</v>
      </c>
      <c r="B276" s="144" t="s">
        <v>110</v>
      </c>
      <c r="C276" s="145">
        <v>104347</v>
      </c>
      <c r="D276" s="47" t="s">
        <v>129</v>
      </c>
      <c r="E276" s="135" t="s">
        <v>41</v>
      </c>
      <c r="F276" s="148">
        <v>1</v>
      </c>
      <c r="G276" s="136"/>
      <c r="H276" s="136"/>
      <c r="I276" s="136">
        <f t="shared" si="538"/>
        <v>0</v>
      </c>
      <c r="J276" s="136">
        <f t="shared" si="539"/>
        <v>0</v>
      </c>
      <c r="K276" s="136">
        <f t="shared" si="540"/>
        <v>0</v>
      </c>
      <c r="L276" s="136">
        <f t="shared" si="541"/>
        <v>0</v>
      </c>
      <c r="M276" s="136">
        <f t="shared" si="542"/>
        <v>0</v>
      </c>
      <c r="N276" s="136">
        <f t="shared" si="543"/>
        <v>0</v>
      </c>
      <c r="O276" s="136">
        <f t="shared" si="544"/>
        <v>0</v>
      </c>
      <c r="P276" s="138" t="s">
        <v>118</v>
      </c>
      <c r="Q276" s="136">
        <f t="shared" si="545"/>
        <v>0</v>
      </c>
      <c r="R276" s="136">
        <f t="shared" si="546"/>
        <v>0</v>
      </c>
      <c r="S276" s="139">
        <f t="shared" si="547"/>
        <v>0</v>
      </c>
    </row>
    <row r="277" spans="1:19" s="149" customFormat="1" ht="36">
      <c r="A277" s="137" t="s">
        <v>605</v>
      </c>
      <c r="B277" s="144" t="s">
        <v>110</v>
      </c>
      <c r="C277" s="145">
        <v>89753</v>
      </c>
      <c r="D277" s="47" t="s">
        <v>143</v>
      </c>
      <c r="E277" s="135" t="s">
        <v>41</v>
      </c>
      <c r="F277" s="148">
        <v>4</v>
      </c>
      <c r="G277" s="136"/>
      <c r="H277" s="136"/>
      <c r="I277" s="136">
        <f t="shared" si="538"/>
        <v>0</v>
      </c>
      <c r="J277" s="136">
        <f t="shared" si="539"/>
        <v>0</v>
      </c>
      <c r="K277" s="136">
        <f t="shared" si="540"/>
        <v>0</v>
      </c>
      <c r="L277" s="136">
        <f t="shared" si="541"/>
        <v>0</v>
      </c>
      <c r="M277" s="136">
        <f t="shared" si="542"/>
        <v>0</v>
      </c>
      <c r="N277" s="136">
        <f t="shared" si="543"/>
        <v>0</v>
      </c>
      <c r="O277" s="136">
        <f t="shared" si="544"/>
        <v>0</v>
      </c>
      <c r="P277" s="138" t="s">
        <v>118</v>
      </c>
      <c r="Q277" s="136">
        <f t="shared" si="545"/>
        <v>0</v>
      </c>
      <c r="R277" s="136">
        <f t="shared" si="546"/>
        <v>0</v>
      </c>
      <c r="S277" s="139">
        <f t="shared" si="547"/>
        <v>0</v>
      </c>
    </row>
    <row r="278" spans="1:19" s="149" customFormat="1">
      <c r="A278" s="137" t="s">
        <v>606</v>
      </c>
      <c r="B278" s="144" t="s">
        <v>271</v>
      </c>
      <c r="C278" s="145">
        <v>2688</v>
      </c>
      <c r="D278" s="47" t="s">
        <v>347</v>
      </c>
      <c r="E278" s="135" t="s">
        <v>41</v>
      </c>
      <c r="F278" s="148">
        <v>1</v>
      </c>
      <c r="G278" s="136"/>
      <c r="H278" s="136"/>
      <c r="I278" s="136">
        <f t="shared" si="538"/>
        <v>0</v>
      </c>
      <c r="J278" s="136">
        <f t="shared" si="539"/>
        <v>0</v>
      </c>
      <c r="K278" s="136">
        <f t="shared" si="540"/>
        <v>0</v>
      </c>
      <c r="L278" s="136">
        <f t="shared" si="541"/>
        <v>0</v>
      </c>
      <c r="M278" s="136">
        <f t="shared" si="542"/>
        <v>0</v>
      </c>
      <c r="N278" s="136">
        <f t="shared" si="543"/>
        <v>0</v>
      </c>
      <c r="O278" s="136">
        <f t="shared" si="544"/>
        <v>0</v>
      </c>
      <c r="P278" s="138" t="s">
        <v>118</v>
      </c>
      <c r="Q278" s="136">
        <f t="shared" si="545"/>
        <v>0</v>
      </c>
      <c r="R278" s="136">
        <f t="shared" si="546"/>
        <v>0</v>
      </c>
      <c r="S278" s="139">
        <f t="shared" si="547"/>
        <v>0</v>
      </c>
    </row>
    <row r="279" spans="1:19" s="149" customFormat="1">
      <c r="A279" s="137" t="s">
        <v>607</v>
      </c>
      <c r="B279" s="144" t="s">
        <v>271</v>
      </c>
      <c r="C279" s="145">
        <v>2588</v>
      </c>
      <c r="D279" s="47" t="s">
        <v>348</v>
      </c>
      <c r="E279" s="135" t="s">
        <v>41</v>
      </c>
      <c r="F279" s="148">
        <v>5</v>
      </c>
      <c r="G279" s="136"/>
      <c r="H279" s="136"/>
      <c r="I279" s="136">
        <f t="shared" si="538"/>
        <v>0</v>
      </c>
      <c r="J279" s="136">
        <f t="shared" si="539"/>
        <v>0</v>
      </c>
      <c r="K279" s="136">
        <f t="shared" si="540"/>
        <v>0</v>
      </c>
      <c r="L279" s="136">
        <f t="shared" si="541"/>
        <v>0</v>
      </c>
      <c r="M279" s="136">
        <f t="shared" si="542"/>
        <v>0</v>
      </c>
      <c r="N279" s="136">
        <f t="shared" si="543"/>
        <v>0</v>
      </c>
      <c r="O279" s="136">
        <f t="shared" si="544"/>
        <v>0</v>
      </c>
      <c r="P279" s="138" t="s">
        <v>118</v>
      </c>
      <c r="Q279" s="136">
        <f t="shared" si="545"/>
        <v>0</v>
      </c>
      <c r="R279" s="136">
        <f t="shared" si="546"/>
        <v>0</v>
      </c>
      <c r="S279" s="139">
        <f t="shared" si="547"/>
        <v>0</v>
      </c>
    </row>
    <row r="280" spans="1:19" s="149" customFormat="1">
      <c r="A280" s="137" t="s">
        <v>608</v>
      </c>
      <c r="B280" s="144" t="s">
        <v>271</v>
      </c>
      <c r="C280" s="145">
        <v>2589</v>
      </c>
      <c r="D280" s="47" t="s">
        <v>349</v>
      </c>
      <c r="E280" s="135" t="s">
        <v>41</v>
      </c>
      <c r="F280" s="148">
        <v>4</v>
      </c>
      <c r="G280" s="136"/>
      <c r="H280" s="136"/>
      <c r="I280" s="136">
        <f t="shared" si="538"/>
        <v>0</v>
      </c>
      <c r="J280" s="136">
        <f t="shared" si="539"/>
        <v>0</v>
      </c>
      <c r="K280" s="136">
        <f t="shared" si="540"/>
        <v>0</v>
      </c>
      <c r="L280" s="136">
        <f t="shared" si="541"/>
        <v>0</v>
      </c>
      <c r="M280" s="136">
        <f t="shared" si="542"/>
        <v>0</v>
      </c>
      <c r="N280" s="136">
        <f t="shared" si="543"/>
        <v>0</v>
      </c>
      <c r="O280" s="136">
        <f t="shared" si="544"/>
        <v>0</v>
      </c>
      <c r="P280" s="138" t="s">
        <v>118</v>
      </c>
      <c r="Q280" s="136">
        <f t="shared" si="545"/>
        <v>0</v>
      </c>
      <c r="R280" s="136">
        <f t="shared" si="546"/>
        <v>0</v>
      </c>
      <c r="S280" s="139">
        <f t="shared" si="547"/>
        <v>0</v>
      </c>
    </row>
    <row r="281" spans="1:19" s="149" customFormat="1">
      <c r="A281" s="137" t="s">
        <v>609</v>
      </c>
      <c r="B281" s="144" t="s">
        <v>271</v>
      </c>
      <c r="C281" s="145">
        <v>2590</v>
      </c>
      <c r="D281" s="47" t="s">
        <v>350</v>
      </c>
      <c r="E281" s="135" t="s">
        <v>41</v>
      </c>
      <c r="F281" s="148">
        <v>1</v>
      </c>
      <c r="G281" s="136"/>
      <c r="H281" s="136"/>
      <c r="I281" s="136">
        <f t="shared" si="538"/>
        <v>0</v>
      </c>
      <c r="J281" s="136">
        <f t="shared" si="539"/>
        <v>0</v>
      </c>
      <c r="K281" s="136">
        <f t="shared" si="540"/>
        <v>0</v>
      </c>
      <c r="L281" s="136">
        <f t="shared" si="541"/>
        <v>0</v>
      </c>
      <c r="M281" s="136">
        <f t="shared" si="542"/>
        <v>0</v>
      </c>
      <c r="N281" s="136">
        <f t="shared" si="543"/>
        <v>0</v>
      </c>
      <c r="O281" s="136">
        <f t="shared" si="544"/>
        <v>0</v>
      </c>
      <c r="P281" s="138" t="s">
        <v>118</v>
      </c>
      <c r="Q281" s="136">
        <f t="shared" si="545"/>
        <v>0</v>
      </c>
      <c r="R281" s="136">
        <f t="shared" si="546"/>
        <v>0</v>
      </c>
      <c r="S281" s="139">
        <f t="shared" si="547"/>
        <v>0</v>
      </c>
    </row>
    <row r="282" spans="1:19" s="149" customFormat="1" ht="36">
      <c r="A282" s="137" t="s">
        <v>610</v>
      </c>
      <c r="B282" s="144" t="s">
        <v>110</v>
      </c>
      <c r="C282" s="145">
        <v>94962</v>
      </c>
      <c r="D282" s="47" t="s">
        <v>39</v>
      </c>
      <c r="E282" s="135" t="s">
        <v>44</v>
      </c>
      <c r="F282" s="148">
        <v>0.34</v>
      </c>
      <c r="G282" s="136"/>
      <c r="H282" s="136"/>
      <c r="I282" s="136">
        <f t="shared" ref="I282:I286" si="548">ROUND((H282+G282),2)</f>
        <v>0</v>
      </c>
      <c r="J282" s="136">
        <f t="shared" ref="J282:J286" si="549">ROUND((G282*F282),2)</f>
        <v>0</v>
      </c>
      <c r="K282" s="136">
        <f t="shared" ref="K282:K286" si="550">ROUND((H282*F282),2)</f>
        <v>0</v>
      </c>
      <c r="L282" s="136">
        <f t="shared" ref="L282:L286" si="551">ROUND((K282+J282),2)</f>
        <v>0</v>
      </c>
      <c r="M282" s="136">
        <f t="shared" ref="M282:M286" si="552">ROUND((IF(P282="BDI 1",((1+($S$3/100))*G282),((1+($S$4/100))*G282))),2)</f>
        <v>0</v>
      </c>
      <c r="N282" s="136">
        <f t="shared" ref="N282:N286" si="553">ROUND((IF(P282="BDI 1",((1+($S$3/100))*H282),((1+($S$4/100))*H282))),2)</f>
        <v>0</v>
      </c>
      <c r="O282" s="136">
        <f t="shared" ref="O282:O286" si="554">ROUND((M282+N282),2)</f>
        <v>0</v>
      </c>
      <c r="P282" s="138" t="s">
        <v>118</v>
      </c>
      <c r="Q282" s="136">
        <f t="shared" ref="Q282:Q286" si="555">ROUND(M282*F282,2)</f>
        <v>0</v>
      </c>
      <c r="R282" s="136">
        <f t="shared" ref="R282:R286" si="556">ROUND(N282*F282,2)</f>
        <v>0</v>
      </c>
      <c r="S282" s="139">
        <f t="shared" ref="S282:S286" si="557">ROUND(Q282+R282,2)</f>
        <v>0</v>
      </c>
    </row>
    <row r="283" spans="1:19" s="149" customFormat="1" ht="48">
      <c r="A283" s="137" t="s">
        <v>611</v>
      </c>
      <c r="B283" s="144" t="s">
        <v>110</v>
      </c>
      <c r="C283" s="145">
        <v>104348</v>
      </c>
      <c r="D283" s="47" t="s">
        <v>130</v>
      </c>
      <c r="E283" s="135" t="s">
        <v>41</v>
      </c>
      <c r="F283" s="148">
        <v>19</v>
      </c>
      <c r="G283" s="136"/>
      <c r="H283" s="136"/>
      <c r="I283" s="136">
        <f t="shared" si="548"/>
        <v>0</v>
      </c>
      <c r="J283" s="136">
        <f t="shared" si="549"/>
        <v>0</v>
      </c>
      <c r="K283" s="136">
        <f t="shared" si="550"/>
        <v>0</v>
      </c>
      <c r="L283" s="136">
        <f t="shared" si="551"/>
        <v>0</v>
      </c>
      <c r="M283" s="136">
        <f t="shared" si="552"/>
        <v>0</v>
      </c>
      <c r="N283" s="136">
        <f t="shared" si="553"/>
        <v>0</v>
      </c>
      <c r="O283" s="136">
        <f t="shared" si="554"/>
        <v>0</v>
      </c>
      <c r="P283" s="138" t="s">
        <v>118</v>
      </c>
      <c r="Q283" s="136">
        <f t="shared" si="555"/>
        <v>0</v>
      </c>
      <c r="R283" s="136">
        <f t="shared" si="556"/>
        <v>0</v>
      </c>
      <c r="S283" s="139">
        <f t="shared" si="557"/>
        <v>0</v>
      </c>
    </row>
    <row r="284" spans="1:19" s="149" customFormat="1" ht="36">
      <c r="A284" s="137" t="s">
        <v>612</v>
      </c>
      <c r="B284" s="144" t="s">
        <v>110</v>
      </c>
      <c r="C284" s="145">
        <v>104352</v>
      </c>
      <c r="D284" s="47" t="s">
        <v>132</v>
      </c>
      <c r="E284" s="135" t="s">
        <v>41</v>
      </c>
      <c r="F284" s="148">
        <v>1</v>
      </c>
      <c r="G284" s="136"/>
      <c r="H284" s="136"/>
      <c r="I284" s="136">
        <f t="shared" si="548"/>
        <v>0</v>
      </c>
      <c r="J284" s="136">
        <f t="shared" si="549"/>
        <v>0</v>
      </c>
      <c r="K284" s="136">
        <f t="shared" si="550"/>
        <v>0</v>
      </c>
      <c r="L284" s="136">
        <f t="shared" si="551"/>
        <v>0</v>
      </c>
      <c r="M284" s="136">
        <f t="shared" si="552"/>
        <v>0</v>
      </c>
      <c r="N284" s="136">
        <f t="shared" si="553"/>
        <v>0</v>
      </c>
      <c r="O284" s="136">
        <f t="shared" si="554"/>
        <v>0</v>
      </c>
      <c r="P284" s="138" t="s">
        <v>118</v>
      </c>
      <c r="Q284" s="136">
        <f t="shared" si="555"/>
        <v>0</v>
      </c>
      <c r="R284" s="136">
        <f t="shared" si="556"/>
        <v>0</v>
      </c>
      <c r="S284" s="139">
        <f t="shared" si="557"/>
        <v>0</v>
      </c>
    </row>
    <row r="285" spans="1:19" s="149" customFormat="1" ht="36">
      <c r="A285" s="137" t="s">
        <v>613</v>
      </c>
      <c r="B285" s="144" t="s">
        <v>110</v>
      </c>
      <c r="C285" s="145">
        <v>89825</v>
      </c>
      <c r="D285" s="47" t="s">
        <v>150</v>
      </c>
      <c r="E285" s="135" t="s">
        <v>41</v>
      </c>
      <c r="F285" s="148">
        <v>18</v>
      </c>
      <c r="G285" s="136"/>
      <c r="H285" s="136"/>
      <c r="I285" s="136">
        <f t="shared" si="548"/>
        <v>0</v>
      </c>
      <c r="J285" s="136">
        <f t="shared" si="549"/>
        <v>0</v>
      </c>
      <c r="K285" s="136">
        <f t="shared" si="550"/>
        <v>0</v>
      </c>
      <c r="L285" s="136">
        <f t="shared" si="551"/>
        <v>0</v>
      </c>
      <c r="M285" s="136">
        <f t="shared" si="552"/>
        <v>0</v>
      </c>
      <c r="N285" s="136">
        <f t="shared" si="553"/>
        <v>0</v>
      </c>
      <c r="O285" s="136">
        <f t="shared" si="554"/>
        <v>0</v>
      </c>
      <c r="P285" s="138" t="s">
        <v>118</v>
      </c>
      <c r="Q285" s="136">
        <f t="shared" si="555"/>
        <v>0</v>
      </c>
      <c r="R285" s="136">
        <f t="shared" si="556"/>
        <v>0</v>
      </c>
      <c r="S285" s="139">
        <f t="shared" si="557"/>
        <v>0</v>
      </c>
    </row>
    <row r="286" spans="1:19" s="149" customFormat="1" ht="36">
      <c r="A286" s="137" t="s">
        <v>614</v>
      </c>
      <c r="B286" s="144" t="s">
        <v>110</v>
      </c>
      <c r="C286" s="145">
        <v>89829</v>
      </c>
      <c r="D286" s="47" t="s">
        <v>151</v>
      </c>
      <c r="E286" s="135" t="s">
        <v>41</v>
      </c>
      <c r="F286" s="148">
        <v>3</v>
      </c>
      <c r="G286" s="136"/>
      <c r="H286" s="136"/>
      <c r="I286" s="136">
        <f t="shared" si="548"/>
        <v>0</v>
      </c>
      <c r="J286" s="136">
        <f t="shared" si="549"/>
        <v>0</v>
      </c>
      <c r="K286" s="136">
        <f t="shared" si="550"/>
        <v>0</v>
      </c>
      <c r="L286" s="136">
        <f t="shared" si="551"/>
        <v>0</v>
      </c>
      <c r="M286" s="136">
        <f t="shared" si="552"/>
        <v>0</v>
      </c>
      <c r="N286" s="136">
        <f t="shared" si="553"/>
        <v>0</v>
      </c>
      <c r="O286" s="136">
        <f t="shared" si="554"/>
        <v>0</v>
      </c>
      <c r="P286" s="138" t="s">
        <v>118</v>
      </c>
      <c r="Q286" s="136">
        <f t="shared" si="555"/>
        <v>0</v>
      </c>
      <c r="R286" s="136">
        <f t="shared" si="556"/>
        <v>0</v>
      </c>
      <c r="S286" s="139">
        <f t="shared" si="557"/>
        <v>0</v>
      </c>
    </row>
    <row r="287" spans="1:19" s="149" customFormat="1">
      <c r="A287" s="114" t="s">
        <v>616</v>
      </c>
      <c r="B287" s="115"/>
      <c r="C287" s="115"/>
      <c r="D287" s="122" t="s">
        <v>634</v>
      </c>
      <c r="E287" s="122"/>
      <c r="F287" s="122"/>
      <c r="G287" s="147"/>
      <c r="H287" s="147"/>
      <c r="I287" s="147"/>
      <c r="J287" s="147"/>
      <c r="K287" s="147"/>
      <c r="L287" s="147"/>
      <c r="M287" s="147"/>
      <c r="N287" s="147"/>
      <c r="O287" s="147"/>
      <c r="P287" s="147"/>
      <c r="Q287" s="147"/>
      <c r="R287" s="147"/>
      <c r="S287" s="147"/>
    </row>
    <row r="288" spans="1:19" s="149" customFormat="1" ht="36">
      <c r="A288" s="137" t="s">
        <v>617</v>
      </c>
      <c r="B288" s="144" t="s">
        <v>271</v>
      </c>
      <c r="C288" s="145">
        <v>2591</v>
      </c>
      <c r="D288" s="47" t="s">
        <v>351</v>
      </c>
      <c r="E288" s="135" t="s">
        <v>41</v>
      </c>
      <c r="F288" s="148">
        <v>5</v>
      </c>
      <c r="G288" s="136"/>
      <c r="H288" s="136"/>
      <c r="I288" s="136">
        <f t="shared" ref="I288:I304" si="558">ROUND((H288+G288),2)</f>
        <v>0</v>
      </c>
      <c r="J288" s="136">
        <f t="shared" ref="J288:J304" si="559">ROUND((G288*F288),2)</f>
        <v>0</v>
      </c>
      <c r="K288" s="136">
        <f t="shared" ref="K288:K304" si="560">ROUND((H288*F288),2)</f>
        <v>0</v>
      </c>
      <c r="L288" s="136">
        <f t="shared" ref="L288:L304" si="561">ROUND((K288+J288),2)</f>
        <v>0</v>
      </c>
      <c r="M288" s="136">
        <f t="shared" ref="M288:M304" si="562">ROUND((IF(P288="BDI 1",((1+($S$3/100))*G288),((1+($S$4/100))*G288))),2)</f>
        <v>0</v>
      </c>
      <c r="N288" s="136">
        <f t="shared" ref="N288:N304" si="563">ROUND((IF(P288="BDI 1",((1+($S$3/100))*H288),((1+($S$4/100))*H288))),2)</f>
        <v>0</v>
      </c>
      <c r="O288" s="136">
        <f t="shared" ref="O288:O304" si="564">ROUND((M288+N288),2)</f>
        <v>0</v>
      </c>
      <c r="P288" s="138" t="s">
        <v>118</v>
      </c>
      <c r="Q288" s="136">
        <f t="shared" ref="Q288:Q304" si="565">ROUND(M288*F288,2)</f>
        <v>0</v>
      </c>
      <c r="R288" s="136">
        <f t="shared" ref="R288:R304" si="566">ROUND(N288*F288,2)</f>
        <v>0</v>
      </c>
      <c r="S288" s="139">
        <f t="shared" ref="S288:S304" si="567">ROUND(Q288+R288,2)</f>
        <v>0</v>
      </c>
    </row>
    <row r="289" spans="1:19" s="149" customFormat="1" ht="24">
      <c r="A289" s="137" t="s">
        <v>618</v>
      </c>
      <c r="B289" s="144" t="s">
        <v>271</v>
      </c>
      <c r="C289" s="145">
        <v>2689</v>
      </c>
      <c r="D289" s="47" t="s">
        <v>352</v>
      </c>
      <c r="E289" s="135" t="s">
        <v>41</v>
      </c>
      <c r="F289" s="148">
        <v>2</v>
      </c>
      <c r="G289" s="136"/>
      <c r="H289" s="136"/>
      <c r="I289" s="136">
        <f t="shared" si="558"/>
        <v>0</v>
      </c>
      <c r="J289" s="136">
        <f t="shared" si="559"/>
        <v>0</v>
      </c>
      <c r="K289" s="136">
        <f t="shared" si="560"/>
        <v>0</v>
      </c>
      <c r="L289" s="136">
        <f t="shared" si="561"/>
        <v>0</v>
      </c>
      <c r="M289" s="136">
        <f t="shared" si="562"/>
        <v>0</v>
      </c>
      <c r="N289" s="136">
        <f t="shared" si="563"/>
        <v>0</v>
      </c>
      <c r="O289" s="136">
        <f t="shared" si="564"/>
        <v>0</v>
      </c>
      <c r="P289" s="138" t="s">
        <v>118</v>
      </c>
      <c r="Q289" s="136">
        <f t="shared" si="565"/>
        <v>0</v>
      </c>
      <c r="R289" s="136">
        <f t="shared" si="566"/>
        <v>0</v>
      </c>
      <c r="S289" s="139">
        <f t="shared" si="567"/>
        <v>0</v>
      </c>
    </row>
    <row r="290" spans="1:19" s="149" customFormat="1" ht="24">
      <c r="A290" s="137" t="s">
        <v>619</v>
      </c>
      <c r="B290" s="144" t="s">
        <v>110</v>
      </c>
      <c r="C290" s="145">
        <v>104063</v>
      </c>
      <c r="D290" s="47" t="s">
        <v>60</v>
      </c>
      <c r="E290" s="135" t="s">
        <v>41</v>
      </c>
      <c r="F290" s="148">
        <v>23</v>
      </c>
      <c r="G290" s="136"/>
      <c r="H290" s="136"/>
      <c r="I290" s="136">
        <f t="shared" si="558"/>
        <v>0</v>
      </c>
      <c r="J290" s="136">
        <f t="shared" si="559"/>
        <v>0</v>
      </c>
      <c r="K290" s="136">
        <f t="shared" si="560"/>
        <v>0</v>
      </c>
      <c r="L290" s="136">
        <f t="shared" si="561"/>
        <v>0</v>
      </c>
      <c r="M290" s="136">
        <f t="shared" si="562"/>
        <v>0</v>
      </c>
      <c r="N290" s="136">
        <f t="shared" si="563"/>
        <v>0</v>
      </c>
      <c r="O290" s="136">
        <f t="shared" si="564"/>
        <v>0</v>
      </c>
      <c r="P290" s="138" t="s">
        <v>118</v>
      </c>
      <c r="Q290" s="136">
        <f t="shared" si="565"/>
        <v>0</v>
      </c>
      <c r="R290" s="136">
        <f t="shared" si="566"/>
        <v>0</v>
      </c>
      <c r="S290" s="139">
        <f t="shared" si="567"/>
        <v>0</v>
      </c>
    </row>
    <row r="291" spans="1:19" s="149" customFormat="1" ht="48">
      <c r="A291" s="137" t="s">
        <v>620</v>
      </c>
      <c r="B291" s="144" t="s">
        <v>110</v>
      </c>
      <c r="C291" s="145">
        <v>89811</v>
      </c>
      <c r="D291" s="47" t="s">
        <v>149</v>
      </c>
      <c r="E291" s="135" t="s">
        <v>41</v>
      </c>
      <c r="F291" s="148">
        <v>50</v>
      </c>
      <c r="G291" s="136"/>
      <c r="H291" s="136"/>
      <c r="I291" s="136">
        <f t="shared" si="558"/>
        <v>0</v>
      </c>
      <c r="J291" s="136">
        <f t="shared" si="559"/>
        <v>0</v>
      </c>
      <c r="K291" s="136">
        <f t="shared" si="560"/>
        <v>0</v>
      </c>
      <c r="L291" s="136">
        <f t="shared" si="561"/>
        <v>0</v>
      </c>
      <c r="M291" s="136">
        <f t="shared" si="562"/>
        <v>0</v>
      </c>
      <c r="N291" s="136">
        <f t="shared" si="563"/>
        <v>0</v>
      </c>
      <c r="O291" s="136">
        <f t="shared" si="564"/>
        <v>0</v>
      </c>
      <c r="P291" s="138" t="s">
        <v>118</v>
      </c>
      <c r="Q291" s="136">
        <f t="shared" si="565"/>
        <v>0</v>
      </c>
      <c r="R291" s="136">
        <f t="shared" si="566"/>
        <v>0</v>
      </c>
      <c r="S291" s="139">
        <f t="shared" si="567"/>
        <v>0</v>
      </c>
    </row>
    <row r="292" spans="1:19" s="149" customFormat="1" ht="36">
      <c r="A292" s="137" t="s">
        <v>621</v>
      </c>
      <c r="B292" s="144" t="s">
        <v>110</v>
      </c>
      <c r="C292" s="145">
        <v>89855</v>
      </c>
      <c r="D292" s="47" t="s">
        <v>153</v>
      </c>
      <c r="E292" s="135" t="s">
        <v>41</v>
      </c>
      <c r="F292" s="148">
        <v>2</v>
      </c>
      <c r="G292" s="136"/>
      <c r="H292" s="136"/>
      <c r="I292" s="136">
        <f t="shared" si="558"/>
        <v>0</v>
      </c>
      <c r="J292" s="136">
        <f t="shared" si="559"/>
        <v>0</v>
      </c>
      <c r="K292" s="136">
        <f t="shared" si="560"/>
        <v>0</v>
      </c>
      <c r="L292" s="136">
        <f t="shared" si="561"/>
        <v>0</v>
      </c>
      <c r="M292" s="136">
        <f t="shared" si="562"/>
        <v>0</v>
      </c>
      <c r="N292" s="136">
        <f t="shared" si="563"/>
        <v>0</v>
      </c>
      <c r="O292" s="136">
        <f t="shared" si="564"/>
        <v>0</v>
      </c>
      <c r="P292" s="138" t="s">
        <v>118</v>
      </c>
      <c r="Q292" s="136">
        <f t="shared" si="565"/>
        <v>0</v>
      </c>
      <c r="R292" s="136">
        <f t="shared" si="566"/>
        <v>0</v>
      </c>
      <c r="S292" s="139">
        <f t="shared" si="567"/>
        <v>0</v>
      </c>
    </row>
    <row r="293" spans="1:19" s="149" customFormat="1" ht="48">
      <c r="A293" s="137" t="s">
        <v>622</v>
      </c>
      <c r="B293" s="144" t="s">
        <v>110</v>
      </c>
      <c r="C293" s="145">
        <v>89797</v>
      </c>
      <c r="D293" s="47" t="s">
        <v>148</v>
      </c>
      <c r="E293" s="135" t="s">
        <v>41</v>
      </c>
      <c r="F293" s="148">
        <v>17</v>
      </c>
      <c r="G293" s="136"/>
      <c r="H293" s="136"/>
      <c r="I293" s="136">
        <f t="shared" si="558"/>
        <v>0</v>
      </c>
      <c r="J293" s="136">
        <f t="shared" si="559"/>
        <v>0</v>
      </c>
      <c r="K293" s="136">
        <f t="shared" si="560"/>
        <v>0</v>
      </c>
      <c r="L293" s="136">
        <f t="shared" si="561"/>
        <v>0</v>
      </c>
      <c r="M293" s="136">
        <f t="shared" si="562"/>
        <v>0</v>
      </c>
      <c r="N293" s="136">
        <f t="shared" si="563"/>
        <v>0</v>
      </c>
      <c r="O293" s="136">
        <f t="shared" si="564"/>
        <v>0</v>
      </c>
      <c r="P293" s="138" t="s">
        <v>118</v>
      </c>
      <c r="Q293" s="136">
        <f t="shared" si="565"/>
        <v>0</v>
      </c>
      <c r="R293" s="136">
        <f t="shared" si="566"/>
        <v>0</v>
      </c>
      <c r="S293" s="139">
        <f t="shared" si="567"/>
        <v>0</v>
      </c>
    </row>
    <row r="294" spans="1:19" s="149" customFormat="1" ht="36">
      <c r="A294" s="137" t="s">
        <v>623</v>
      </c>
      <c r="B294" s="144" t="s">
        <v>110</v>
      </c>
      <c r="C294" s="145">
        <v>89669</v>
      </c>
      <c r="D294" s="47" t="s">
        <v>75</v>
      </c>
      <c r="E294" s="135" t="s">
        <v>41</v>
      </c>
      <c r="F294" s="148">
        <v>50</v>
      </c>
      <c r="G294" s="136"/>
      <c r="H294" s="136"/>
      <c r="I294" s="136">
        <f t="shared" si="558"/>
        <v>0</v>
      </c>
      <c r="J294" s="136">
        <f t="shared" si="559"/>
        <v>0</v>
      </c>
      <c r="K294" s="136">
        <f t="shared" si="560"/>
        <v>0</v>
      </c>
      <c r="L294" s="136">
        <f t="shared" si="561"/>
        <v>0</v>
      </c>
      <c r="M294" s="136">
        <f t="shared" si="562"/>
        <v>0</v>
      </c>
      <c r="N294" s="136">
        <f t="shared" si="563"/>
        <v>0</v>
      </c>
      <c r="O294" s="136">
        <f t="shared" si="564"/>
        <v>0</v>
      </c>
      <c r="P294" s="138" t="s">
        <v>118</v>
      </c>
      <c r="Q294" s="136">
        <f t="shared" si="565"/>
        <v>0</v>
      </c>
      <c r="R294" s="136">
        <f t="shared" si="566"/>
        <v>0</v>
      </c>
      <c r="S294" s="139">
        <f t="shared" si="567"/>
        <v>0</v>
      </c>
    </row>
    <row r="295" spans="1:19" s="149" customFormat="1" ht="24">
      <c r="A295" s="137" t="s">
        <v>624</v>
      </c>
      <c r="B295" s="144" t="s">
        <v>271</v>
      </c>
      <c r="C295" s="145">
        <v>2691</v>
      </c>
      <c r="D295" s="47" t="s">
        <v>353</v>
      </c>
      <c r="E295" s="135" t="s">
        <v>41</v>
      </c>
      <c r="F295" s="148">
        <v>5</v>
      </c>
      <c r="G295" s="136"/>
      <c r="H295" s="136"/>
      <c r="I295" s="136">
        <f t="shared" si="558"/>
        <v>0</v>
      </c>
      <c r="J295" s="136">
        <f t="shared" si="559"/>
        <v>0</v>
      </c>
      <c r="K295" s="136">
        <f t="shared" si="560"/>
        <v>0</v>
      </c>
      <c r="L295" s="136">
        <f t="shared" si="561"/>
        <v>0</v>
      </c>
      <c r="M295" s="136">
        <f t="shared" si="562"/>
        <v>0</v>
      </c>
      <c r="N295" s="136">
        <f t="shared" si="563"/>
        <v>0</v>
      </c>
      <c r="O295" s="136">
        <f t="shared" si="564"/>
        <v>0</v>
      </c>
      <c r="P295" s="138" t="s">
        <v>118</v>
      </c>
      <c r="Q295" s="136">
        <f t="shared" si="565"/>
        <v>0</v>
      </c>
      <c r="R295" s="136">
        <f t="shared" si="566"/>
        <v>0</v>
      </c>
      <c r="S295" s="139">
        <f t="shared" si="567"/>
        <v>0</v>
      </c>
    </row>
    <row r="296" spans="1:19" s="149" customFormat="1" ht="36">
      <c r="A296" s="137" t="s">
        <v>625</v>
      </c>
      <c r="B296" s="144" t="s">
        <v>271</v>
      </c>
      <c r="C296" s="145">
        <v>2574</v>
      </c>
      <c r="D296" s="47" t="s">
        <v>341</v>
      </c>
      <c r="E296" s="135" t="s">
        <v>45</v>
      </c>
      <c r="F296" s="148">
        <v>55.85</v>
      </c>
      <c r="G296" s="136"/>
      <c r="H296" s="136"/>
      <c r="I296" s="136">
        <f t="shared" si="558"/>
        <v>0</v>
      </c>
      <c r="J296" s="136">
        <f t="shared" si="559"/>
        <v>0</v>
      </c>
      <c r="K296" s="136">
        <f t="shared" si="560"/>
        <v>0</v>
      </c>
      <c r="L296" s="136">
        <f t="shared" si="561"/>
        <v>0</v>
      </c>
      <c r="M296" s="136">
        <f t="shared" si="562"/>
        <v>0</v>
      </c>
      <c r="N296" s="136">
        <f t="shared" si="563"/>
        <v>0</v>
      </c>
      <c r="O296" s="136">
        <f t="shared" si="564"/>
        <v>0</v>
      </c>
      <c r="P296" s="138" t="s">
        <v>118</v>
      </c>
      <c r="Q296" s="136">
        <f t="shared" si="565"/>
        <v>0</v>
      </c>
      <c r="R296" s="136">
        <f t="shared" si="566"/>
        <v>0</v>
      </c>
      <c r="S296" s="139">
        <f t="shared" si="567"/>
        <v>0</v>
      </c>
    </row>
    <row r="297" spans="1:19" s="149" customFormat="1" ht="36">
      <c r="A297" s="137" t="s">
        <v>626</v>
      </c>
      <c r="B297" s="144" t="s">
        <v>271</v>
      </c>
      <c r="C297" s="145">
        <v>2575</v>
      </c>
      <c r="D297" s="47" t="s">
        <v>354</v>
      </c>
      <c r="E297" s="135" t="s">
        <v>45</v>
      </c>
      <c r="F297" s="148">
        <v>10.62</v>
      </c>
      <c r="G297" s="136"/>
      <c r="H297" s="136"/>
      <c r="I297" s="136">
        <f t="shared" si="558"/>
        <v>0</v>
      </c>
      <c r="J297" s="136">
        <f t="shared" si="559"/>
        <v>0</v>
      </c>
      <c r="K297" s="136">
        <f t="shared" si="560"/>
        <v>0</v>
      </c>
      <c r="L297" s="136">
        <f t="shared" si="561"/>
        <v>0</v>
      </c>
      <c r="M297" s="136">
        <f t="shared" si="562"/>
        <v>0</v>
      </c>
      <c r="N297" s="136">
        <f t="shared" si="563"/>
        <v>0</v>
      </c>
      <c r="O297" s="136">
        <f t="shared" si="564"/>
        <v>0</v>
      </c>
      <c r="P297" s="138" t="s">
        <v>118</v>
      </c>
      <c r="Q297" s="136">
        <f t="shared" si="565"/>
        <v>0</v>
      </c>
      <c r="R297" s="136">
        <f t="shared" si="566"/>
        <v>0</v>
      </c>
      <c r="S297" s="139">
        <f t="shared" si="567"/>
        <v>0</v>
      </c>
    </row>
    <row r="298" spans="1:19" s="149" customFormat="1" ht="36">
      <c r="A298" s="137" t="s">
        <v>627</v>
      </c>
      <c r="B298" s="144" t="s">
        <v>110</v>
      </c>
      <c r="C298" s="145">
        <v>90694</v>
      </c>
      <c r="D298" s="47" t="s">
        <v>78</v>
      </c>
      <c r="E298" s="135" t="s">
        <v>45</v>
      </c>
      <c r="F298" s="148">
        <v>187.06</v>
      </c>
      <c r="G298" s="136"/>
      <c r="H298" s="136"/>
      <c r="I298" s="136">
        <f t="shared" si="558"/>
        <v>0</v>
      </c>
      <c r="J298" s="136">
        <f t="shared" si="559"/>
        <v>0</v>
      </c>
      <c r="K298" s="136">
        <f t="shared" si="560"/>
        <v>0</v>
      </c>
      <c r="L298" s="136">
        <f t="shared" si="561"/>
        <v>0</v>
      </c>
      <c r="M298" s="136">
        <f t="shared" si="562"/>
        <v>0</v>
      </c>
      <c r="N298" s="136">
        <f t="shared" si="563"/>
        <v>0</v>
      </c>
      <c r="O298" s="136">
        <f t="shared" si="564"/>
        <v>0</v>
      </c>
      <c r="P298" s="138" t="s">
        <v>118</v>
      </c>
      <c r="Q298" s="136">
        <f t="shared" si="565"/>
        <v>0</v>
      </c>
      <c r="R298" s="136">
        <f t="shared" si="566"/>
        <v>0</v>
      </c>
      <c r="S298" s="139">
        <f t="shared" si="567"/>
        <v>0</v>
      </c>
    </row>
    <row r="299" spans="1:19" s="149" customFormat="1" ht="36">
      <c r="A299" s="137" t="s">
        <v>628</v>
      </c>
      <c r="B299" s="144" t="s">
        <v>110</v>
      </c>
      <c r="C299" s="145">
        <v>90696</v>
      </c>
      <c r="D299" s="47" t="s">
        <v>79</v>
      </c>
      <c r="E299" s="135" t="s">
        <v>45</v>
      </c>
      <c r="F299" s="148">
        <v>38.92</v>
      </c>
      <c r="G299" s="136"/>
      <c r="H299" s="136"/>
      <c r="I299" s="136">
        <f t="shared" si="558"/>
        <v>0</v>
      </c>
      <c r="J299" s="136">
        <f t="shared" si="559"/>
        <v>0</v>
      </c>
      <c r="K299" s="136">
        <f t="shared" si="560"/>
        <v>0</v>
      </c>
      <c r="L299" s="136">
        <f t="shared" si="561"/>
        <v>0</v>
      </c>
      <c r="M299" s="136">
        <f t="shared" si="562"/>
        <v>0</v>
      </c>
      <c r="N299" s="136">
        <f t="shared" si="563"/>
        <v>0</v>
      </c>
      <c r="O299" s="136">
        <f t="shared" si="564"/>
        <v>0</v>
      </c>
      <c r="P299" s="138" t="s">
        <v>118</v>
      </c>
      <c r="Q299" s="136">
        <f t="shared" si="565"/>
        <v>0</v>
      </c>
      <c r="R299" s="136">
        <f t="shared" si="566"/>
        <v>0</v>
      </c>
      <c r="S299" s="139">
        <f t="shared" si="567"/>
        <v>0</v>
      </c>
    </row>
    <row r="300" spans="1:19" s="149" customFormat="1" ht="36">
      <c r="A300" s="137" t="s">
        <v>629</v>
      </c>
      <c r="B300" s="144" t="s">
        <v>110</v>
      </c>
      <c r="C300" s="145">
        <v>89833</v>
      </c>
      <c r="D300" s="47" t="s">
        <v>152</v>
      </c>
      <c r="E300" s="135" t="s">
        <v>41</v>
      </c>
      <c r="F300" s="148">
        <v>1</v>
      </c>
      <c r="G300" s="136"/>
      <c r="H300" s="136"/>
      <c r="I300" s="136">
        <f t="shared" si="558"/>
        <v>0</v>
      </c>
      <c r="J300" s="136">
        <f t="shared" si="559"/>
        <v>0</v>
      </c>
      <c r="K300" s="136">
        <f t="shared" si="560"/>
        <v>0</v>
      </c>
      <c r="L300" s="136">
        <f t="shared" si="561"/>
        <v>0</v>
      </c>
      <c r="M300" s="136">
        <f t="shared" si="562"/>
        <v>0</v>
      </c>
      <c r="N300" s="136">
        <f t="shared" si="563"/>
        <v>0</v>
      </c>
      <c r="O300" s="136">
        <f t="shared" si="564"/>
        <v>0</v>
      </c>
      <c r="P300" s="138" t="s">
        <v>118</v>
      </c>
      <c r="Q300" s="136">
        <f t="shared" si="565"/>
        <v>0</v>
      </c>
      <c r="R300" s="136">
        <f t="shared" si="566"/>
        <v>0</v>
      </c>
      <c r="S300" s="139">
        <f t="shared" si="567"/>
        <v>0</v>
      </c>
    </row>
    <row r="301" spans="1:19" s="149" customFormat="1" ht="36">
      <c r="A301" s="137" t="s">
        <v>630</v>
      </c>
      <c r="B301" s="144" t="s">
        <v>110</v>
      </c>
      <c r="C301" s="145">
        <v>89489</v>
      </c>
      <c r="D301" s="47" t="s">
        <v>69</v>
      </c>
      <c r="E301" s="135" t="s">
        <v>41</v>
      </c>
      <c r="F301" s="148">
        <v>1</v>
      </c>
      <c r="G301" s="136"/>
      <c r="H301" s="136"/>
      <c r="I301" s="136">
        <f t="shared" si="558"/>
        <v>0</v>
      </c>
      <c r="J301" s="136">
        <f t="shared" si="559"/>
        <v>0</v>
      </c>
      <c r="K301" s="136">
        <f t="shared" si="560"/>
        <v>0</v>
      </c>
      <c r="L301" s="136">
        <f t="shared" si="561"/>
        <v>0</v>
      </c>
      <c r="M301" s="136">
        <f t="shared" si="562"/>
        <v>0</v>
      </c>
      <c r="N301" s="136">
        <f t="shared" si="563"/>
        <v>0</v>
      </c>
      <c r="O301" s="136">
        <f t="shared" si="564"/>
        <v>0</v>
      </c>
      <c r="P301" s="138" t="s">
        <v>118</v>
      </c>
      <c r="Q301" s="136">
        <f t="shared" si="565"/>
        <v>0</v>
      </c>
      <c r="R301" s="136">
        <f t="shared" si="566"/>
        <v>0</v>
      </c>
      <c r="S301" s="139">
        <f t="shared" si="567"/>
        <v>0</v>
      </c>
    </row>
    <row r="302" spans="1:19" s="149" customFormat="1" ht="36">
      <c r="A302" s="137" t="s">
        <v>631</v>
      </c>
      <c r="B302" s="144" t="s">
        <v>110</v>
      </c>
      <c r="C302" s="145">
        <v>89408</v>
      </c>
      <c r="D302" s="47" t="s">
        <v>67</v>
      </c>
      <c r="E302" s="135" t="s">
        <v>41</v>
      </c>
      <c r="F302" s="148">
        <v>12</v>
      </c>
      <c r="G302" s="136"/>
      <c r="H302" s="136"/>
      <c r="I302" s="136">
        <f t="shared" si="558"/>
        <v>0</v>
      </c>
      <c r="J302" s="136">
        <f t="shared" si="559"/>
        <v>0</v>
      </c>
      <c r="K302" s="136">
        <f t="shared" si="560"/>
        <v>0</v>
      </c>
      <c r="L302" s="136">
        <f t="shared" si="561"/>
        <v>0</v>
      </c>
      <c r="M302" s="136">
        <f t="shared" si="562"/>
        <v>0</v>
      </c>
      <c r="N302" s="136">
        <f t="shared" si="563"/>
        <v>0</v>
      </c>
      <c r="O302" s="136">
        <f t="shared" si="564"/>
        <v>0</v>
      </c>
      <c r="P302" s="138" t="s">
        <v>118</v>
      </c>
      <c r="Q302" s="136">
        <f t="shared" si="565"/>
        <v>0</v>
      </c>
      <c r="R302" s="136">
        <f t="shared" si="566"/>
        <v>0</v>
      </c>
      <c r="S302" s="139">
        <f t="shared" si="567"/>
        <v>0</v>
      </c>
    </row>
    <row r="303" spans="1:19" s="149" customFormat="1" ht="24">
      <c r="A303" s="137" t="s">
        <v>632</v>
      </c>
      <c r="B303" s="144" t="s">
        <v>110</v>
      </c>
      <c r="C303" s="145">
        <v>89356</v>
      </c>
      <c r="D303" s="47" t="s">
        <v>177</v>
      </c>
      <c r="E303" s="135" t="s">
        <v>45</v>
      </c>
      <c r="F303" s="148">
        <v>91.91</v>
      </c>
      <c r="G303" s="136"/>
      <c r="H303" s="136"/>
      <c r="I303" s="136">
        <f t="shared" si="558"/>
        <v>0</v>
      </c>
      <c r="J303" s="136">
        <f t="shared" si="559"/>
        <v>0</v>
      </c>
      <c r="K303" s="136">
        <f t="shared" si="560"/>
        <v>0</v>
      </c>
      <c r="L303" s="136">
        <f t="shared" si="561"/>
        <v>0</v>
      </c>
      <c r="M303" s="136">
        <f t="shared" si="562"/>
        <v>0</v>
      </c>
      <c r="N303" s="136">
        <f t="shared" si="563"/>
        <v>0</v>
      </c>
      <c r="O303" s="136">
        <f t="shared" si="564"/>
        <v>0</v>
      </c>
      <c r="P303" s="138" t="s">
        <v>118</v>
      </c>
      <c r="Q303" s="136">
        <f t="shared" si="565"/>
        <v>0</v>
      </c>
      <c r="R303" s="136">
        <f t="shared" si="566"/>
        <v>0</v>
      </c>
      <c r="S303" s="139">
        <f t="shared" si="567"/>
        <v>0</v>
      </c>
    </row>
    <row r="304" spans="1:19" s="149" customFormat="1" ht="24">
      <c r="A304" s="137" t="s">
        <v>633</v>
      </c>
      <c r="B304" s="144" t="s">
        <v>110</v>
      </c>
      <c r="C304" s="145">
        <v>89869</v>
      </c>
      <c r="D304" s="47" t="s">
        <v>154</v>
      </c>
      <c r="E304" s="135" t="s">
        <v>41</v>
      </c>
      <c r="F304" s="148">
        <v>10</v>
      </c>
      <c r="G304" s="136"/>
      <c r="H304" s="136"/>
      <c r="I304" s="136">
        <f t="shared" si="558"/>
        <v>0</v>
      </c>
      <c r="J304" s="136">
        <f t="shared" si="559"/>
        <v>0</v>
      </c>
      <c r="K304" s="136">
        <f t="shared" si="560"/>
        <v>0</v>
      </c>
      <c r="L304" s="136">
        <f t="shared" si="561"/>
        <v>0</v>
      </c>
      <c r="M304" s="136">
        <f t="shared" si="562"/>
        <v>0</v>
      </c>
      <c r="N304" s="136">
        <f t="shared" si="563"/>
        <v>0</v>
      </c>
      <c r="O304" s="136">
        <f t="shared" si="564"/>
        <v>0</v>
      </c>
      <c r="P304" s="138" t="s">
        <v>118</v>
      </c>
      <c r="Q304" s="136">
        <f t="shared" si="565"/>
        <v>0</v>
      </c>
      <c r="R304" s="136">
        <f t="shared" si="566"/>
        <v>0</v>
      </c>
      <c r="S304" s="139">
        <f t="shared" si="567"/>
        <v>0</v>
      </c>
    </row>
    <row r="305" spans="1:20" s="149" customFormat="1">
      <c r="A305" s="114" t="s">
        <v>635</v>
      </c>
      <c r="B305" s="115"/>
      <c r="C305" s="115"/>
      <c r="D305" s="122" t="s">
        <v>647</v>
      </c>
      <c r="E305" s="122"/>
      <c r="F305" s="122"/>
      <c r="G305" s="147"/>
      <c r="H305" s="147"/>
      <c r="I305" s="147"/>
      <c r="J305" s="147"/>
      <c r="K305" s="147"/>
      <c r="L305" s="147"/>
      <c r="M305" s="147"/>
      <c r="N305" s="147"/>
      <c r="O305" s="147"/>
      <c r="P305" s="147"/>
      <c r="Q305" s="147"/>
      <c r="R305" s="147"/>
      <c r="S305" s="147"/>
    </row>
    <row r="306" spans="1:20" s="149" customFormat="1" ht="36" customHeight="1">
      <c r="A306" s="137" t="s">
        <v>636</v>
      </c>
      <c r="B306" s="144" t="s">
        <v>271</v>
      </c>
      <c r="C306" s="145">
        <v>2592</v>
      </c>
      <c r="D306" s="47" t="s">
        <v>355</v>
      </c>
      <c r="E306" s="135" t="s">
        <v>41</v>
      </c>
      <c r="F306" s="148">
        <v>7</v>
      </c>
      <c r="G306" s="136"/>
      <c r="H306" s="136"/>
      <c r="I306" s="136">
        <f t="shared" ref="I306:I316" si="568">ROUND((H306+G306),2)</f>
        <v>0</v>
      </c>
      <c r="J306" s="136">
        <f t="shared" ref="J306:J316" si="569">ROUND((G306*F306),2)</f>
        <v>0</v>
      </c>
      <c r="K306" s="136">
        <f t="shared" ref="K306:K316" si="570">ROUND((H306*F306),2)</f>
        <v>0</v>
      </c>
      <c r="L306" s="136">
        <f t="shared" ref="L306:L316" si="571">ROUND((K306+J306),2)</f>
        <v>0</v>
      </c>
      <c r="M306" s="136">
        <f t="shared" ref="M306:M316" si="572">ROUND((IF(P306="BDI 1",((1+($S$3/100))*G306),((1+($S$4/100))*G306))),2)</f>
        <v>0</v>
      </c>
      <c r="N306" s="136">
        <f t="shared" ref="N306:N316" si="573">ROUND((IF(P306="BDI 1",((1+($S$3/100))*H306),((1+($S$4/100))*H306))),2)</f>
        <v>0</v>
      </c>
      <c r="O306" s="136">
        <f t="shared" ref="O306:O316" si="574">ROUND((M306+N306),2)</f>
        <v>0</v>
      </c>
      <c r="P306" s="138" t="s">
        <v>118</v>
      </c>
      <c r="Q306" s="136">
        <f t="shared" ref="Q306:Q316" si="575">ROUND(M306*F306,2)</f>
        <v>0</v>
      </c>
      <c r="R306" s="136">
        <f t="shared" ref="R306:R316" si="576">ROUND(N306*F306,2)</f>
        <v>0</v>
      </c>
      <c r="S306" s="139">
        <f t="shared" ref="S306:S316" si="577">ROUND(Q306+R306,2)</f>
        <v>0</v>
      </c>
    </row>
    <row r="307" spans="1:20" s="149" customFormat="1" ht="36">
      <c r="A307" s="137" t="s">
        <v>637</v>
      </c>
      <c r="B307" s="144" t="s">
        <v>110</v>
      </c>
      <c r="C307" s="145">
        <v>101910</v>
      </c>
      <c r="D307" s="47" t="s">
        <v>165</v>
      </c>
      <c r="E307" s="135" t="s">
        <v>41</v>
      </c>
      <c r="F307" s="148">
        <v>8</v>
      </c>
      <c r="G307" s="136"/>
      <c r="H307" s="136"/>
      <c r="I307" s="136">
        <f t="shared" si="568"/>
        <v>0</v>
      </c>
      <c r="J307" s="136">
        <f t="shared" si="569"/>
        <v>0</v>
      </c>
      <c r="K307" s="136">
        <f t="shared" si="570"/>
        <v>0</v>
      </c>
      <c r="L307" s="136">
        <f t="shared" si="571"/>
        <v>0</v>
      </c>
      <c r="M307" s="136">
        <f t="shared" si="572"/>
        <v>0</v>
      </c>
      <c r="N307" s="136">
        <f t="shared" si="573"/>
        <v>0</v>
      </c>
      <c r="O307" s="136">
        <f t="shared" si="574"/>
        <v>0</v>
      </c>
      <c r="P307" s="138" t="s">
        <v>118</v>
      </c>
      <c r="Q307" s="136">
        <f t="shared" si="575"/>
        <v>0</v>
      </c>
      <c r="R307" s="136">
        <f t="shared" si="576"/>
        <v>0</v>
      </c>
      <c r="S307" s="139">
        <f t="shared" si="577"/>
        <v>0</v>
      </c>
    </row>
    <row r="308" spans="1:20" s="149" customFormat="1" ht="24">
      <c r="A308" s="137" t="s">
        <v>638</v>
      </c>
      <c r="B308" s="144" t="s">
        <v>271</v>
      </c>
      <c r="C308" s="145">
        <v>2593</v>
      </c>
      <c r="D308" s="47" t="s">
        <v>356</v>
      </c>
      <c r="E308" s="135" t="s">
        <v>41</v>
      </c>
      <c r="F308" s="148">
        <v>8</v>
      </c>
      <c r="G308" s="136"/>
      <c r="H308" s="136"/>
      <c r="I308" s="136">
        <f t="shared" si="568"/>
        <v>0</v>
      </c>
      <c r="J308" s="136">
        <f t="shared" si="569"/>
        <v>0</v>
      </c>
      <c r="K308" s="136">
        <f t="shared" si="570"/>
        <v>0</v>
      </c>
      <c r="L308" s="136">
        <f t="shared" si="571"/>
        <v>0</v>
      </c>
      <c r="M308" s="136">
        <f t="shared" si="572"/>
        <v>0</v>
      </c>
      <c r="N308" s="136">
        <f t="shared" si="573"/>
        <v>0</v>
      </c>
      <c r="O308" s="136">
        <f t="shared" si="574"/>
        <v>0</v>
      </c>
      <c r="P308" s="138" t="s">
        <v>118</v>
      </c>
      <c r="Q308" s="136">
        <f t="shared" si="575"/>
        <v>0</v>
      </c>
      <c r="R308" s="136">
        <f t="shared" si="576"/>
        <v>0</v>
      </c>
      <c r="S308" s="139">
        <f t="shared" si="577"/>
        <v>0</v>
      </c>
    </row>
    <row r="309" spans="1:20" s="149" customFormat="1">
      <c r="A309" s="137" t="s">
        <v>639</v>
      </c>
      <c r="B309" s="144" t="s">
        <v>271</v>
      </c>
      <c r="C309" s="145">
        <v>2594</v>
      </c>
      <c r="D309" s="47" t="s">
        <v>357</v>
      </c>
      <c r="E309" s="135" t="s">
        <v>41</v>
      </c>
      <c r="F309" s="148">
        <v>1</v>
      </c>
      <c r="G309" s="136"/>
      <c r="H309" s="136"/>
      <c r="I309" s="136">
        <f t="shared" si="568"/>
        <v>0</v>
      </c>
      <c r="J309" s="136">
        <f t="shared" si="569"/>
        <v>0</v>
      </c>
      <c r="K309" s="136">
        <f t="shared" si="570"/>
        <v>0</v>
      </c>
      <c r="L309" s="136">
        <f t="shared" si="571"/>
        <v>0</v>
      </c>
      <c r="M309" s="136">
        <f t="shared" si="572"/>
        <v>0</v>
      </c>
      <c r="N309" s="136">
        <f t="shared" si="573"/>
        <v>0</v>
      </c>
      <c r="O309" s="136">
        <f t="shared" si="574"/>
        <v>0</v>
      </c>
      <c r="P309" s="138" t="s">
        <v>118</v>
      </c>
      <c r="Q309" s="136">
        <f t="shared" si="575"/>
        <v>0</v>
      </c>
      <c r="R309" s="136">
        <f t="shared" si="576"/>
        <v>0</v>
      </c>
      <c r="S309" s="139">
        <f t="shared" si="577"/>
        <v>0</v>
      </c>
    </row>
    <row r="310" spans="1:20" s="149" customFormat="1" ht="48">
      <c r="A310" s="137" t="s">
        <v>640</v>
      </c>
      <c r="B310" s="144" t="s">
        <v>271</v>
      </c>
      <c r="C310" s="145">
        <v>2595</v>
      </c>
      <c r="D310" s="47" t="s">
        <v>358</v>
      </c>
      <c r="E310" s="135" t="s">
        <v>41</v>
      </c>
      <c r="F310" s="148">
        <v>6</v>
      </c>
      <c r="G310" s="136"/>
      <c r="H310" s="136"/>
      <c r="I310" s="136">
        <f t="shared" si="568"/>
        <v>0</v>
      </c>
      <c r="J310" s="136">
        <f t="shared" si="569"/>
        <v>0</v>
      </c>
      <c r="K310" s="136">
        <f t="shared" si="570"/>
        <v>0</v>
      </c>
      <c r="L310" s="136">
        <f t="shared" si="571"/>
        <v>0</v>
      </c>
      <c r="M310" s="136">
        <f t="shared" si="572"/>
        <v>0</v>
      </c>
      <c r="N310" s="136">
        <f t="shared" si="573"/>
        <v>0</v>
      </c>
      <c r="O310" s="136">
        <f t="shared" si="574"/>
        <v>0</v>
      </c>
      <c r="P310" s="138" t="s">
        <v>118</v>
      </c>
      <c r="Q310" s="136">
        <f t="shared" si="575"/>
        <v>0</v>
      </c>
      <c r="R310" s="136">
        <f t="shared" si="576"/>
        <v>0</v>
      </c>
      <c r="S310" s="139">
        <f t="shared" si="577"/>
        <v>0</v>
      </c>
    </row>
    <row r="311" spans="1:20" s="149" customFormat="1" ht="24">
      <c r="A311" s="137" t="s">
        <v>641</v>
      </c>
      <c r="B311" s="144" t="s">
        <v>271</v>
      </c>
      <c r="C311" s="145">
        <v>2596</v>
      </c>
      <c r="D311" s="47" t="s">
        <v>813</v>
      </c>
      <c r="E311" s="135" t="s">
        <v>41</v>
      </c>
      <c r="F311" s="148">
        <v>2</v>
      </c>
      <c r="G311" s="136"/>
      <c r="H311" s="136"/>
      <c r="I311" s="136">
        <f t="shared" si="568"/>
        <v>0</v>
      </c>
      <c r="J311" s="136">
        <f t="shared" si="569"/>
        <v>0</v>
      </c>
      <c r="K311" s="136">
        <f t="shared" si="570"/>
        <v>0</v>
      </c>
      <c r="L311" s="136">
        <f t="shared" si="571"/>
        <v>0</v>
      </c>
      <c r="M311" s="136">
        <f t="shared" si="572"/>
        <v>0</v>
      </c>
      <c r="N311" s="136">
        <f t="shared" si="573"/>
        <v>0</v>
      </c>
      <c r="O311" s="136">
        <f t="shared" si="574"/>
        <v>0</v>
      </c>
      <c r="P311" s="138" t="s">
        <v>118</v>
      </c>
      <c r="Q311" s="136">
        <f t="shared" si="575"/>
        <v>0</v>
      </c>
      <c r="R311" s="136">
        <f t="shared" si="576"/>
        <v>0</v>
      </c>
      <c r="S311" s="139">
        <f t="shared" si="577"/>
        <v>0</v>
      </c>
    </row>
    <row r="312" spans="1:20" s="149" customFormat="1" ht="24">
      <c r="A312" s="137" t="s">
        <v>642</v>
      </c>
      <c r="B312" s="144" t="s">
        <v>271</v>
      </c>
      <c r="C312" s="145">
        <v>2597</v>
      </c>
      <c r="D312" s="47" t="s">
        <v>814</v>
      </c>
      <c r="E312" s="135" t="s">
        <v>41</v>
      </c>
      <c r="F312" s="148">
        <v>2</v>
      </c>
      <c r="G312" s="136"/>
      <c r="H312" s="136"/>
      <c r="I312" s="136">
        <f t="shared" si="568"/>
        <v>0</v>
      </c>
      <c r="J312" s="136">
        <f t="shared" si="569"/>
        <v>0</v>
      </c>
      <c r="K312" s="136">
        <f t="shared" si="570"/>
        <v>0</v>
      </c>
      <c r="L312" s="136">
        <f t="shared" si="571"/>
        <v>0</v>
      </c>
      <c r="M312" s="136">
        <f t="shared" si="572"/>
        <v>0</v>
      </c>
      <c r="N312" s="136">
        <f t="shared" si="573"/>
        <v>0</v>
      </c>
      <c r="O312" s="136">
        <f t="shared" si="574"/>
        <v>0</v>
      </c>
      <c r="P312" s="138" t="s">
        <v>118</v>
      </c>
      <c r="Q312" s="136">
        <f t="shared" si="575"/>
        <v>0</v>
      </c>
      <c r="R312" s="136">
        <f t="shared" si="576"/>
        <v>0</v>
      </c>
      <c r="S312" s="139">
        <f t="shared" si="577"/>
        <v>0</v>
      </c>
    </row>
    <row r="313" spans="1:20" s="149" customFormat="1" ht="36">
      <c r="A313" s="137" t="s">
        <v>643</v>
      </c>
      <c r="B313" s="144" t="s">
        <v>271</v>
      </c>
      <c r="C313" s="145">
        <v>2598</v>
      </c>
      <c r="D313" s="47" t="s">
        <v>825</v>
      </c>
      <c r="E313" s="135" t="s">
        <v>41</v>
      </c>
      <c r="F313" s="148">
        <v>38</v>
      </c>
      <c r="G313" s="136"/>
      <c r="H313" s="136"/>
      <c r="I313" s="136">
        <f t="shared" si="568"/>
        <v>0</v>
      </c>
      <c r="J313" s="136">
        <f t="shared" si="569"/>
        <v>0</v>
      </c>
      <c r="K313" s="136">
        <f t="shared" si="570"/>
        <v>0</v>
      </c>
      <c r="L313" s="136">
        <f t="shared" si="571"/>
        <v>0</v>
      </c>
      <c r="M313" s="136">
        <f t="shared" si="572"/>
        <v>0</v>
      </c>
      <c r="N313" s="136">
        <f t="shared" si="573"/>
        <v>0</v>
      </c>
      <c r="O313" s="136">
        <f t="shared" si="574"/>
        <v>0</v>
      </c>
      <c r="P313" s="138" t="s">
        <v>118</v>
      </c>
      <c r="Q313" s="136">
        <f t="shared" si="575"/>
        <v>0</v>
      </c>
      <c r="R313" s="136">
        <f t="shared" si="576"/>
        <v>0</v>
      </c>
      <c r="S313" s="139">
        <f t="shared" si="577"/>
        <v>0</v>
      </c>
    </row>
    <row r="314" spans="1:20" s="149" customFormat="1" ht="36">
      <c r="A314" s="137" t="s">
        <v>644</v>
      </c>
      <c r="B314" s="144" t="s">
        <v>271</v>
      </c>
      <c r="C314" s="145">
        <v>2599</v>
      </c>
      <c r="D314" s="47" t="s">
        <v>826</v>
      </c>
      <c r="E314" s="135" t="s">
        <v>41</v>
      </c>
      <c r="F314" s="148">
        <v>2</v>
      </c>
      <c r="G314" s="136"/>
      <c r="H314" s="136"/>
      <c r="I314" s="136">
        <f t="shared" si="568"/>
        <v>0</v>
      </c>
      <c r="J314" s="136">
        <f t="shared" si="569"/>
        <v>0</v>
      </c>
      <c r="K314" s="136">
        <f t="shared" si="570"/>
        <v>0</v>
      </c>
      <c r="L314" s="136">
        <f t="shared" si="571"/>
        <v>0</v>
      </c>
      <c r="M314" s="136">
        <f t="shared" si="572"/>
        <v>0</v>
      </c>
      <c r="N314" s="136">
        <f t="shared" si="573"/>
        <v>0</v>
      </c>
      <c r="O314" s="136">
        <f t="shared" si="574"/>
        <v>0</v>
      </c>
      <c r="P314" s="138" t="s">
        <v>118</v>
      </c>
      <c r="Q314" s="136">
        <f t="shared" si="575"/>
        <v>0</v>
      </c>
      <c r="R314" s="136">
        <f t="shared" si="576"/>
        <v>0</v>
      </c>
      <c r="S314" s="139">
        <f t="shared" si="577"/>
        <v>0</v>
      </c>
    </row>
    <row r="315" spans="1:20" s="149" customFormat="1" ht="36">
      <c r="A315" s="137" t="s">
        <v>645</v>
      </c>
      <c r="B315" s="144" t="s">
        <v>271</v>
      </c>
      <c r="C315" s="145">
        <v>2600</v>
      </c>
      <c r="D315" s="47" t="s">
        <v>827</v>
      </c>
      <c r="E315" s="135" t="s">
        <v>41</v>
      </c>
      <c r="F315" s="148">
        <v>2</v>
      </c>
      <c r="G315" s="136"/>
      <c r="H315" s="136"/>
      <c r="I315" s="136">
        <f t="shared" si="568"/>
        <v>0</v>
      </c>
      <c r="J315" s="136">
        <f t="shared" si="569"/>
        <v>0</v>
      </c>
      <c r="K315" s="136">
        <f t="shared" si="570"/>
        <v>0</v>
      </c>
      <c r="L315" s="136">
        <f t="shared" si="571"/>
        <v>0</v>
      </c>
      <c r="M315" s="136">
        <f t="shared" si="572"/>
        <v>0</v>
      </c>
      <c r="N315" s="136">
        <f t="shared" si="573"/>
        <v>0</v>
      </c>
      <c r="O315" s="136">
        <f t="shared" si="574"/>
        <v>0</v>
      </c>
      <c r="P315" s="138" t="s">
        <v>118</v>
      </c>
      <c r="Q315" s="136">
        <f t="shared" si="575"/>
        <v>0</v>
      </c>
      <c r="R315" s="136">
        <f t="shared" si="576"/>
        <v>0</v>
      </c>
      <c r="S315" s="139">
        <f t="shared" si="577"/>
        <v>0</v>
      </c>
    </row>
    <row r="316" spans="1:20" s="149" customFormat="1" ht="60">
      <c r="A316" s="137" t="s">
        <v>646</v>
      </c>
      <c r="B316" s="144" t="s">
        <v>271</v>
      </c>
      <c r="C316" s="145">
        <v>2601</v>
      </c>
      <c r="D316" s="47" t="s">
        <v>828</v>
      </c>
      <c r="E316" s="135" t="s">
        <v>41</v>
      </c>
      <c r="F316" s="148">
        <v>1</v>
      </c>
      <c r="G316" s="136"/>
      <c r="H316" s="136"/>
      <c r="I316" s="136">
        <f t="shared" si="568"/>
        <v>0</v>
      </c>
      <c r="J316" s="136">
        <f t="shared" si="569"/>
        <v>0</v>
      </c>
      <c r="K316" s="136">
        <f t="shared" si="570"/>
        <v>0</v>
      </c>
      <c r="L316" s="136">
        <f t="shared" si="571"/>
        <v>0</v>
      </c>
      <c r="M316" s="136">
        <f t="shared" si="572"/>
        <v>0</v>
      </c>
      <c r="N316" s="136">
        <f t="shared" si="573"/>
        <v>0</v>
      </c>
      <c r="O316" s="136">
        <f t="shared" si="574"/>
        <v>0</v>
      </c>
      <c r="P316" s="138" t="s">
        <v>118</v>
      </c>
      <c r="Q316" s="136">
        <f t="shared" si="575"/>
        <v>0</v>
      </c>
      <c r="R316" s="136">
        <f t="shared" si="576"/>
        <v>0</v>
      </c>
      <c r="S316" s="139">
        <f t="shared" si="577"/>
        <v>0</v>
      </c>
    </row>
    <row r="317" spans="1:20" s="149" customFormat="1">
      <c r="A317" s="28"/>
      <c r="B317" s="28"/>
      <c r="C317" s="23"/>
      <c r="D317" s="117"/>
      <c r="E317" s="23"/>
      <c r="F317" s="24"/>
      <c r="G317" s="24"/>
      <c r="H317" s="24"/>
      <c r="I317" s="25"/>
      <c r="J317" s="25"/>
      <c r="K317" s="25"/>
      <c r="L317" s="25"/>
      <c r="M317" s="20"/>
      <c r="N317" s="20"/>
      <c r="O317" s="20"/>
      <c r="P317" s="20"/>
      <c r="Q317" s="20"/>
      <c r="R317" s="20"/>
      <c r="S317" s="21"/>
    </row>
    <row r="318" spans="1:20">
      <c r="A318" s="71" t="s">
        <v>28</v>
      </c>
      <c r="B318" s="72"/>
      <c r="C318" s="72"/>
      <c r="D318" s="121"/>
      <c r="E318" s="72"/>
      <c r="F318" s="72"/>
      <c r="G318" s="72"/>
      <c r="H318" s="72"/>
      <c r="I318" s="72"/>
      <c r="J318" s="66">
        <f>(SUM(J9:J317))/2</f>
        <v>0</v>
      </c>
      <c r="K318" s="66">
        <f>(SUM(K9:K317))/2</f>
        <v>0</v>
      </c>
      <c r="L318" s="66">
        <f>(SUM(L9:L317))/2</f>
        <v>0</v>
      </c>
      <c r="M318" s="72"/>
      <c r="N318" s="72"/>
      <c r="O318" s="72"/>
      <c r="P318" s="64"/>
      <c r="Q318" s="66">
        <f>(SUM(Q9:Q317))/2</f>
        <v>0</v>
      </c>
      <c r="R318" s="66">
        <f>(SUM(R9:R317))/2</f>
        <v>0</v>
      </c>
      <c r="S318" s="66">
        <f>(SUM(S9:S316))/2</f>
        <v>0</v>
      </c>
      <c r="T318" s="81"/>
    </row>
    <row r="319" spans="1:20">
      <c r="A319" s="35"/>
      <c r="B319" s="35"/>
      <c r="C319" s="35"/>
      <c r="D319" s="85"/>
      <c r="E319" s="35"/>
      <c r="F319" s="36"/>
      <c r="G319" s="36"/>
      <c r="H319" s="36"/>
      <c r="I319" s="37"/>
      <c r="J319" s="37"/>
      <c r="K319" s="37"/>
      <c r="L319" s="37"/>
      <c r="M319" s="37"/>
      <c r="N319" s="37"/>
      <c r="O319" s="38"/>
      <c r="P319" s="38"/>
      <c r="Q319" s="38"/>
      <c r="R319" s="38"/>
      <c r="S319" s="67"/>
      <c r="T319"/>
    </row>
    <row r="320" spans="1:20" s="149" customFormat="1">
      <c r="A320" s="35"/>
      <c r="B320" s="35"/>
      <c r="C320" s="35"/>
      <c r="D320" s="85"/>
      <c r="E320" s="35"/>
      <c r="F320" s="36"/>
      <c r="G320" s="36"/>
      <c r="H320" s="36"/>
      <c r="I320" s="37"/>
      <c r="J320" s="37"/>
      <c r="K320" s="37"/>
      <c r="L320" s="37"/>
      <c r="M320" s="37"/>
      <c r="N320" s="37"/>
      <c r="O320" s="38"/>
      <c r="P320" s="38"/>
      <c r="Q320" s="38"/>
      <c r="R320" s="38"/>
      <c r="S320" s="67"/>
    </row>
    <row r="321" spans="1:25">
      <c r="A321" s="30"/>
      <c r="B321" s="30"/>
      <c r="C321" s="30"/>
      <c r="D321" s="92"/>
      <c r="E321" s="30"/>
      <c r="F321" s="30"/>
      <c r="G321" s="39"/>
      <c r="H321" s="30"/>
      <c r="I321" s="30"/>
      <c r="J321" s="30"/>
      <c r="K321" s="30"/>
      <c r="L321" s="30"/>
      <c r="M321" s="32"/>
      <c r="N321" s="29"/>
      <c r="O321" s="32"/>
      <c r="P321" s="32"/>
      <c r="Q321" s="32"/>
      <c r="R321" s="165"/>
      <c r="S321" s="165"/>
      <c r="Y321" s="44"/>
    </row>
    <row r="322" spans="1:25">
      <c r="A322" s="30"/>
      <c r="B322" s="30"/>
      <c r="C322" s="30"/>
      <c r="D322" s="92"/>
      <c r="E322" s="30"/>
      <c r="F322" s="30"/>
      <c r="G322" s="39"/>
      <c r="H322" s="30"/>
      <c r="I322" s="30"/>
      <c r="J322" s="30"/>
      <c r="K322" s="30"/>
      <c r="L322" s="30"/>
      <c r="M322" s="32"/>
      <c r="N322" s="32"/>
      <c r="O322" s="32"/>
      <c r="P322" s="32"/>
      <c r="Q322" s="32"/>
      <c r="R322" s="32"/>
      <c r="S322" s="63"/>
    </row>
    <row r="323" spans="1:25">
      <c r="A323" s="30"/>
      <c r="B323" s="30"/>
      <c r="C323" s="30"/>
      <c r="D323" s="92"/>
      <c r="E323" s="30"/>
      <c r="F323" s="30"/>
      <c r="G323" s="39"/>
      <c r="H323" s="39"/>
      <c r="I323" s="39"/>
      <c r="J323" s="39"/>
      <c r="K323" s="39"/>
      <c r="L323" s="39"/>
      <c r="M323" s="39"/>
      <c r="N323" s="39"/>
      <c r="O323" s="39"/>
      <c r="P323" s="39"/>
      <c r="Q323" s="32"/>
      <c r="R323" s="32"/>
      <c r="S323" s="63"/>
    </row>
    <row r="324" spans="1:25">
      <c r="A324" s="30"/>
      <c r="B324" s="30"/>
      <c r="C324" s="30"/>
      <c r="D324" s="92"/>
      <c r="E324" s="30"/>
      <c r="F324" s="30"/>
      <c r="G324" s="30"/>
      <c r="H324" s="39"/>
      <c r="I324" s="32"/>
      <c r="J324" s="32"/>
      <c r="K324" s="32"/>
      <c r="L324" s="32"/>
      <c r="M324" s="32"/>
      <c r="N324" s="32"/>
      <c r="O324" s="32"/>
      <c r="P324" s="32"/>
      <c r="Q324" s="33"/>
      <c r="R324" s="33"/>
      <c r="S324" s="68"/>
    </row>
    <row r="325" spans="1:25">
      <c r="A325" s="30"/>
      <c r="B325" s="30"/>
      <c r="C325" s="30"/>
      <c r="D325" s="84"/>
      <c r="E325" s="30"/>
      <c r="F325" s="30"/>
      <c r="G325" s="30"/>
      <c r="H325" s="30"/>
      <c r="I325" s="30"/>
      <c r="J325" s="30"/>
      <c r="K325" s="30"/>
      <c r="L325" s="30"/>
      <c r="M325" s="32"/>
      <c r="N325" s="29"/>
      <c r="O325" s="29"/>
      <c r="P325" s="29"/>
      <c r="Q325" s="32" t="s">
        <v>25</v>
      </c>
      <c r="R325" s="32"/>
      <c r="S325" s="63"/>
    </row>
    <row r="326" spans="1:25">
      <c r="A326" s="30"/>
      <c r="B326" s="30"/>
      <c r="C326" s="30"/>
      <c r="D326" s="92"/>
      <c r="E326" s="30"/>
      <c r="F326" s="30"/>
      <c r="G326" s="39"/>
      <c r="H326" s="30"/>
      <c r="I326" s="32"/>
      <c r="J326" s="32"/>
      <c r="K326" s="32"/>
      <c r="L326" s="32"/>
      <c r="M326" s="32"/>
      <c r="N326" s="32"/>
      <c r="O326" s="29"/>
      <c r="P326" s="29"/>
      <c r="Q326" s="34"/>
      <c r="R326" s="34"/>
      <c r="S326" s="63"/>
      <c r="T326"/>
    </row>
    <row r="327" spans="1:25">
      <c r="A327" s="40"/>
      <c r="B327" s="40"/>
      <c r="C327" s="40"/>
      <c r="D327" s="83"/>
      <c r="E327" s="40"/>
      <c r="F327" s="41"/>
      <c r="G327" s="41"/>
      <c r="H327" s="41"/>
      <c r="I327" s="42"/>
      <c r="J327" s="42"/>
      <c r="K327" s="42"/>
      <c r="L327" s="42"/>
      <c r="M327" s="42"/>
      <c r="N327" s="42"/>
      <c r="O327" s="43"/>
      <c r="P327" s="43"/>
      <c r="Q327" s="43"/>
      <c r="R327" s="43"/>
      <c r="S327" s="69"/>
      <c r="T327"/>
    </row>
    <row r="328" spans="1:25">
      <c r="A328" s="29"/>
      <c r="B328" s="29"/>
      <c r="C328" s="29"/>
      <c r="D328" s="82"/>
      <c r="E328" s="29"/>
      <c r="F328" s="29"/>
      <c r="G328" s="29"/>
      <c r="H328" s="29"/>
      <c r="I328" s="29"/>
      <c r="J328" s="29"/>
      <c r="K328" s="29"/>
      <c r="L328" s="29"/>
      <c r="M328" s="29"/>
      <c r="N328" s="29"/>
      <c r="O328" s="29"/>
      <c r="P328" s="29"/>
      <c r="Q328" s="29"/>
      <c r="R328" s="29"/>
      <c r="S328" s="70"/>
      <c r="T328"/>
    </row>
    <row r="329" spans="1:25">
      <c r="R329" s="80"/>
      <c r="T329"/>
    </row>
  </sheetData>
  <mergeCells count="17">
    <mergeCell ref="R321:S321"/>
    <mergeCell ref="A2:S2"/>
    <mergeCell ref="C3:O3"/>
    <mergeCell ref="C4:O4"/>
    <mergeCell ref="P6:P7"/>
    <mergeCell ref="J6:L6"/>
    <mergeCell ref="A1:S1"/>
    <mergeCell ref="C5:O5"/>
    <mergeCell ref="A6:A7"/>
    <mergeCell ref="C6:C7"/>
    <mergeCell ref="D6:D7"/>
    <mergeCell ref="E6:E7"/>
    <mergeCell ref="F6:F7"/>
    <mergeCell ref="G6:I6"/>
    <mergeCell ref="M6:O6"/>
    <mergeCell ref="Q6:S6"/>
    <mergeCell ref="B6:B7"/>
  </mergeCells>
  <phoneticPr fontId="16" type="noConversion"/>
  <dataValidations count="1">
    <dataValidation type="list" allowBlank="1" showInputMessage="1" showErrorMessage="1" sqref="P153 P102:P105 P126:P131 P29:P43 P139 P26 P88 P72 P11:P20 P22 P24 P47:P51 P53:P60 P62:P70 P76:P80 P82:P86 P92:P93 P95 P97:P100 P109:P111 P114:P118 P120:P121 P124 P135:P137 P143:P144 P146:P147 P149 P157:P161 P163:P164 P166:P167 P170:P171 P175 P177:P182 P184:P199 P203:P241 P243:P286 P288:P304 P306:P316">
      <formula1>$U$3:$U$4</formula1>
    </dataValidation>
  </dataValidations>
  <printOptions horizontalCentered="1"/>
  <pageMargins left="0.23622047244094491" right="0.23622047244094491" top="0.74803149606299213" bottom="0.74803149606299213" header="0.31496062992125984" footer="0.31496062992125984"/>
  <pageSetup paperSize="9" scale="45" fitToHeight="3" orientation="landscape" r:id="rId1"/>
  <headerFooter differentOddEven="1">
    <oddHeader>&amp;L                                                                                                                                                    &amp;G &amp;C&amp;"Arial,Normal"&amp;10PREFEITURA MUNICIPAL DE CAMPO BOMDepartamento de Planejamento</oddHeader>
  </headerFooter>
  <legacyDrawingHF r:id="rId2"/>
</worksheet>
</file>

<file path=xl/worksheets/sheet2.xml><?xml version="1.0" encoding="utf-8"?>
<worksheet xmlns="http://schemas.openxmlformats.org/spreadsheetml/2006/main" xmlns:r="http://schemas.openxmlformats.org/officeDocument/2006/relationships">
  <sheetPr>
    <pageSetUpPr fitToPage="1"/>
  </sheetPr>
  <dimension ref="A1:Y191"/>
  <sheetViews>
    <sheetView topLeftCell="E164" zoomScaleNormal="100" workbookViewId="0">
      <selection activeCell="S188" sqref="S188"/>
    </sheetView>
  </sheetViews>
  <sheetFormatPr defaultRowHeight="15"/>
  <cols>
    <col min="1" max="1" width="8.28515625" style="152" bestFit="1" customWidth="1"/>
    <col min="2" max="2" width="12.7109375" style="152" customWidth="1"/>
    <col min="3" max="3" width="10.7109375" style="152" customWidth="1"/>
    <col min="4" max="4" width="55.7109375" style="153" customWidth="1"/>
    <col min="5" max="5" width="8.28515625" style="152" bestFit="1" customWidth="1"/>
    <col min="6" max="6" width="10.7109375" style="152" customWidth="1"/>
    <col min="7" max="9" width="13" style="152" bestFit="1" customWidth="1"/>
    <col min="10" max="10" width="17.42578125" style="152" customWidth="1"/>
    <col min="11" max="11" width="16.85546875" style="152" customWidth="1"/>
    <col min="12" max="12" width="18.28515625" style="152" customWidth="1"/>
    <col min="13" max="13" width="14.140625" style="152" bestFit="1" customWidth="1"/>
    <col min="14" max="14" width="13" style="152" bestFit="1" customWidth="1"/>
    <col min="15" max="15" width="14.140625" style="152" bestFit="1" customWidth="1"/>
    <col min="16" max="16" width="12.28515625" style="152" customWidth="1"/>
    <col min="17" max="17" width="18.42578125" style="152" customWidth="1"/>
    <col min="18" max="18" width="17" style="152" customWidth="1"/>
    <col min="19" max="19" width="17.85546875" style="155" customWidth="1"/>
    <col min="20" max="20" width="41.28515625" style="46" bestFit="1" customWidth="1"/>
    <col min="21" max="21" width="9.140625" style="152"/>
    <col min="22" max="24" width="14" style="152" bestFit="1" customWidth="1"/>
    <col min="25" max="16384" width="9.140625" style="152"/>
  </cols>
  <sheetData>
    <row r="1" spans="1:24" ht="18">
      <c r="A1" s="156" t="s">
        <v>0</v>
      </c>
      <c r="B1" s="156"/>
      <c r="C1" s="156"/>
      <c r="D1" s="156"/>
      <c r="E1" s="156"/>
      <c r="F1" s="156"/>
      <c r="G1" s="156"/>
      <c r="H1" s="156"/>
      <c r="I1" s="156"/>
      <c r="J1" s="156"/>
      <c r="K1" s="156"/>
      <c r="L1" s="156"/>
      <c r="M1" s="156"/>
      <c r="N1" s="156"/>
      <c r="O1" s="156"/>
      <c r="P1" s="156"/>
      <c r="Q1" s="156"/>
      <c r="R1" s="156"/>
      <c r="S1" s="156"/>
    </row>
    <row r="2" spans="1:24" ht="18">
      <c r="A2" s="166"/>
      <c r="B2" s="166"/>
      <c r="C2" s="166"/>
      <c r="D2" s="166"/>
      <c r="E2" s="166"/>
      <c r="F2" s="166"/>
      <c r="G2" s="166"/>
      <c r="H2" s="166"/>
      <c r="I2" s="166"/>
      <c r="J2" s="166"/>
      <c r="K2" s="166"/>
      <c r="L2" s="166"/>
      <c r="M2" s="166"/>
      <c r="N2" s="166"/>
      <c r="O2" s="166"/>
      <c r="P2" s="156"/>
      <c r="Q2" s="166"/>
      <c r="R2" s="166"/>
      <c r="S2" s="166"/>
    </row>
    <row r="3" spans="1:24" ht="25.5">
      <c r="A3" s="48" t="s">
        <v>26</v>
      </c>
      <c r="B3" s="53"/>
      <c r="C3" s="167" t="s">
        <v>899</v>
      </c>
      <c r="D3" s="167"/>
      <c r="E3" s="167"/>
      <c r="F3" s="167"/>
      <c r="G3" s="167"/>
      <c r="H3" s="167"/>
      <c r="I3" s="167"/>
      <c r="J3" s="167"/>
      <c r="K3" s="167"/>
      <c r="L3" s="167"/>
      <c r="M3" s="167"/>
      <c r="N3" s="167"/>
      <c r="O3" s="167"/>
      <c r="P3" s="26" t="s">
        <v>126</v>
      </c>
      <c r="Q3" s="73" t="s">
        <v>111</v>
      </c>
      <c r="R3" s="49" t="s">
        <v>113</v>
      </c>
      <c r="S3" s="52"/>
      <c r="U3" s="51" t="s">
        <v>118</v>
      </c>
      <c r="V3" s="51"/>
      <c r="W3" s="51" t="e">
        <f>IF(#REF!="ENGENHEIRO CIVIL","CREA/RS","CAU/RS")</f>
        <v>#REF!</v>
      </c>
      <c r="X3" s="51"/>
    </row>
    <row r="4" spans="1:24">
      <c r="A4" s="50" t="s">
        <v>27</v>
      </c>
      <c r="B4" s="54"/>
      <c r="C4" s="168" t="e">
        <f>#REF!</f>
        <v>#REF!</v>
      </c>
      <c r="D4" s="168"/>
      <c r="E4" s="168"/>
      <c r="F4" s="168"/>
      <c r="G4" s="168"/>
      <c r="H4" s="168"/>
      <c r="I4" s="168"/>
      <c r="J4" s="168"/>
      <c r="K4" s="168"/>
      <c r="L4" s="168"/>
      <c r="M4" s="168"/>
      <c r="N4" s="168"/>
      <c r="O4" s="168"/>
      <c r="P4" s="75" t="s">
        <v>110</v>
      </c>
      <c r="Q4" s="74">
        <v>45992</v>
      </c>
      <c r="R4" s="49"/>
      <c r="S4" s="52"/>
      <c r="U4" s="51" t="s">
        <v>119</v>
      </c>
      <c r="V4" s="51"/>
      <c r="W4" s="65" t="s">
        <v>112</v>
      </c>
      <c r="X4" s="65" t="e">
        <f>#REF!</f>
        <v>#REF!</v>
      </c>
    </row>
    <row r="5" spans="1:24">
      <c r="A5" s="1"/>
      <c r="B5" s="1"/>
      <c r="C5" s="157"/>
      <c r="D5" s="157"/>
      <c r="E5" s="157"/>
      <c r="F5" s="157"/>
      <c r="G5" s="157"/>
      <c r="H5" s="157"/>
      <c r="I5" s="157"/>
      <c r="J5" s="157"/>
      <c r="K5" s="157"/>
      <c r="L5" s="157"/>
      <c r="M5" s="157"/>
      <c r="N5" s="157"/>
      <c r="O5" s="157"/>
      <c r="P5" s="154"/>
      <c r="Q5" s="154"/>
      <c r="R5" s="154"/>
      <c r="S5" s="3"/>
    </row>
    <row r="6" spans="1:24">
      <c r="A6" s="158" t="s">
        <v>1</v>
      </c>
      <c r="B6" s="158" t="s">
        <v>114</v>
      </c>
      <c r="C6" s="158" t="s">
        <v>2</v>
      </c>
      <c r="D6" s="158" t="s">
        <v>3</v>
      </c>
      <c r="E6" s="158" t="s">
        <v>115</v>
      </c>
      <c r="F6" s="160" t="s">
        <v>4</v>
      </c>
      <c r="G6" s="162" t="s">
        <v>5</v>
      </c>
      <c r="H6" s="163"/>
      <c r="I6" s="164"/>
      <c r="J6" s="162" t="s">
        <v>121</v>
      </c>
      <c r="K6" s="163"/>
      <c r="L6" s="164"/>
      <c r="M6" s="162" t="s">
        <v>6</v>
      </c>
      <c r="N6" s="163"/>
      <c r="O6" s="164"/>
      <c r="P6" s="169" t="s">
        <v>117</v>
      </c>
      <c r="Q6" s="162" t="s">
        <v>116</v>
      </c>
      <c r="R6" s="163"/>
      <c r="S6" s="164"/>
    </row>
    <row r="7" spans="1:24">
      <c r="A7" s="159"/>
      <c r="B7" s="159"/>
      <c r="C7" s="159"/>
      <c r="D7" s="159"/>
      <c r="E7" s="159"/>
      <c r="F7" s="161"/>
      <c r="G7" s="4" t="s">
        <v>7</v>
      </c>
      <c r="H7" s="4" t="s">
        <v>8</v>
      </c>
      <c r="I7" s="5" t="s">
        <v>9</v>
      </c>
      <c r="J7" s="5" t="s">
        <v>7</v>
      </c>
      <c r="K7" s="5" t="s">
        <v>8</v>
      </c>
      <c r="L7" s="5" t="s">
        <v>9</v>
      </c>
      <c r="M7" s="4" t="s">
        <v>7</v>
      </c>
      <c r="N7" s="4" t="s">
        <v>8</v>
      </c>
      <c r="O7" s="5" t="s">
        <v>9</v>
      </c>
      <c r="P7" s="170"/>
      <c r="Q7" s="4" t="s">
        <v>7</v>
      </c>
      <c r="R7" s="4" t="s">
        <v>8</v>
      </c>
      <c r="S7" s="5" t="s">
        <v>9</v>
      </c>
      <c r="T7" s="152"/>
    </row>
    <row r="8" spans="1:24">
      <c r="A8" s="6"/>
      <c r="B8" s="116"/>
      <c r="C8" s="116"/>
      <c r="D8" s="116"/>
      <c r="E8" s="116"/>
      <c r="F8" s="8"/>
      <c r="G8" s="9"/>
      <c r="H8" s="10"/>
      <c r="I8" s="11"/>
      <c r="J8" s="11"/>
      <c r="K8" s="11"/>
      <c r="L8" s="11"/>
      <c r="M8" s="9"/>
      <c r="N8" s="10"/>
      <c r="O8" s="11"/>
      <c r="P8" s="11"/>
      <c r="Q8" s="9"/>
      <c r="R8" s="10"/>
      <c r="S8" s="12"/>
      <c r="T8" s="152"/>
    </row>
    <row r="9" spans="1:24">
      <c r="A9" s="114">
        <v>11</v>
      </c>
      <c r="B9" s="115"/>
      <c r="C9" s="58"/>
      <c r="D9" s="143" t="s">
        <v>479</v>
      </c>
      <c r="E9" s="143"/>
      <c r="F9" s="60"/>
      <c r="G9" s="147"/>
      <c r="H9" s="147"/>
      <c r="I9" s="147"/>
      <c r="J9" s="147">
        <f>ROUND(SUM(J11:J11),2)</f>
        <v>0</v>
      </c>
      <c r="K9" s="147">
        <f>ROUND(SUM(K11:K11),2)</f>
        <v>0</v>
      </c>
      <c r="L9" s="147">
        <f>ROUND(SUM(L11:L11),2)</f>
        <v>0</v>
      </c>
      <c r="M9" s="147"/>
      <c r="N9" s="147"/>
      <c r="O9" s="147"/>
      <c r="P9" s="147"/>
      <c r="Q9" s="147">
        <f>ROUND(SUM(Q11:Q11),2)</f>
        <v>0</v>
      </c>
      <c r="R9" s="147">
        <f>ROUND(SUM(R11:R11),2)</f>
        <v>0</v>
      </c>
      <c r="S9" s="147">
        <f>ROUND(SUM(S10:S11),2)</f>
        <v>0</v>
      </c>
      <c r="T9" s="152"/>
    </row>
    <row r="10" spans="1:24">
      <c r="A10" s="114" t="s">
        <v>125</v>
      </c>
      <c r="B10" s="115"/>
      <c r="C10" s="115"/>
      <c r="D10" s="122" t="s">
        <v>480</v>
      </c>
      <c r="E10" s="122"/>
      <c r="F10" s="122"/>
      <c r="G10" s="147"/>
      <c r="H10" s="147"/>
      <c r="I10" s="147"/>
      <c r="J10" s="147"/>
      <c r="K10" s="147"/>
      <c r="L10" s="147"/>
      <c r="M10" s="147"/>
      <c r="N10" s="147"/>
      <c r="O10" s="147"/>
      <c r="P10" s="147"/>
      <c r="Q10" s="147"/>
      <c r="R10" s="147"/>
      <c r="S10" s="147"/>
      <c r="T10" s="152"/>
    </row>
    <row r="11" spans="1:24" ht="36">
      <c r="A11" s="137" t="s">
        <v>481</v>
      </c>
      <c r="B11" s="144" t="s">
        <v>110</v>
      </c>
      <c r="C11" s="145">
        <v>96114</v>
      </c>
      <c r="D11" s="47" t="s">
        <v>227</v>
      </c>
      <c r="E11" s="135" t="s">
        <v>42</v>
      </c>
      <c r="F11" s="148">
        <v>502.19</v>
      </c>
      <c r="G11" s="136"/>
      <c r="H11" s="136"/>
      <c r="I11" s="136">
        <f t="shared" ref="I11" si="0">ROUND((H11+G11),2)</f>
        <v>0</v>
      </c>
      <c r="J11" s="136">
        <f t="shared" ref="J11" si="1">ROUND((G11*F11),2)</f>
        <v>0</v>
      </c>
      <c r="K11" s="136">
        <f t="shared" ref="K11" si="2">ROUND((H11*F11),2)</f>
        <v>0</v>
      </c>
      <c r="L11" s="136">
        <f t="shared" ref="L11" si="3">ROUND((K11+J11),2)</f>
        <v>0</v>
      </c>
      <c r="M11" s="136">
        <f t="shared" ref="M11" si="4">ROUND((IF(P11="BDI 1",((1+($S$3/100))*G11),((1+($S$4/100))*G11))),2)</f>
        <v>0</v>
      </c>
      <c r="N11" s="136">
        <f t="shared" ref="N11" si="5">ROUND((IF(P11="BDI 1",((1+($S$3/100))*H11),((1+($S$4/100))*H11))),2)</f>
        <v>0</v>
      </c>
      <c r="O11" s="136">
        <f t="shared" ref="O11" si="6">ROUND((M11+N11),2)</f>
        <v>0</v>
      </c>
      <c r="P11" s="138" t="s">
        <v>118</v>
      </c>
      <c r="Q11" s="136">
        <f t="shared" ref="Q11" si="7">ROUND(M11*F11,2)</f>
        <v>0</v>
      </c>
      <c r="R11" s="136">
        <f t="shared" ref="R11" si="8">ROUND(N11*F11,2)</f>
        <v>0</v>
      </c>
      <c r="S11" s="139">
        <f t="shared" ref="S11" si="9">ROUND(Q11+R11,2)</f>
        <v>0</v>
      </c>
      <c r="T11" s="152"/>
    </row>
    <row r="12" spans="1:24">
      <c r="A12" s="28"/>
      <c r="B12" s="28"/>
      <c r="C12" s="23"/>
      <c r="D12" s="117"/>
      <c r="E12" s="23"/>
      <c r="F12" s="24"/>
      <c r="G12" s="24"/>
      <c r="H12" s="24"/>
      <c r="I12" s="25"/>
      <c r="J12" s="25"/>
      <c r="K12" s="25"/>
      <c r="L12" s="25"/>
      <c r="M12" s="20"/>
      <c r="N12" s="20"/>
      <c r="O12" s="20"/>
      <c r="P12" s="20"/>
      <c r="Q12" s="20"/>
      <c r="R12" s="20"/>
      <c r="S12" s="21"/>
      <c r="T12" s="152"/>
    </row>
    <row r="13" spans="1:24">
      <c r="A13" s="114">
        <v>16</v>
      </c>
      <c r="B13" s="115"/>
      <c r="C13" s="58"/>
      <c r="D13" s="143" t="s">
        <v>650</v>
      </c>
      <c r="E13" s="143"/>
      <c r="F13" s="60"/>
      <c r="G13" s="147"/>
      <c r="H13" s="147"/>
      <c r="I13" s="147"/>
      <c r="J13" s="147">
        <f t="shared" ref="J13:L13" si="10">ROUND(SUM(J14:J118),2)</f>
        <v>0</v>
      </c>
      <c r="K13" s="147">
        <f t="shared" si="10"/>
        <v>0</v>
      </c>
      <c r="L13" s="147">
        <f t="shared" si="10"/>
        <v>0</v>
      </c>
      <c r="M13" s="147"/>
      <c r="N13" s="147"/>
      <c r="O13" s="147"/>
      <c r="P13" s="147"/>
      <c r="Q13" s="147">
        <f t="shared" ref="Q13:R13" si="11">ROUND(SUM(Q14:Q53),2)</f>
        <v>0</v>
      </c>
      <c r="R13" s="147">
        <f t="shared" si="11"/>
        <v>0</v>
      </c>
      <c r="S13" s="147">
        <f>ROUND(SUM(S14:S118),2)</f>
        <v>0</v>
      </c>
      <c r="T13" s="152"/>
    </row>
    <row r="14" spans="1:24">
      <c r="A14" s="114" t="s">
        <v>648</v>
      </c>
      <c r="B14" s="115"/>
      <c r="C14" s="115"/>
      <c r="D14" s="122" t="s">
        <v>651</v>
      </c>
      <c r="E14" s="122"/>
      <c r="F14" s="122"/>
      <c r="G14" s="147"/>
      <c r="H14" s="147"/>
      <c r="I14" s="147"/>
      <c r="J14" s="147"/>
      <c r="K14" s="147"/>
      <c r="L14" s="147"/>
      <c r="M14" s="147"/>
      <c r="N14" s="147"/>
      <c r="O14" s="147"/>
      <c r="P14" s="147"/>
      <c r="Q14" s="147"/>
      <c r="R14" s="147"/>
      <c r="S14" s="147"/>
      <c r="T14" s="152"/>
    </row>
    <row r="15" spans="1:24" ht="60">
      <c r="A15" s="137" t="s">
        <v>649</v>
      </c>
      <c r="B15" s="144" t="s">
        <v>271</v>
      </c>
      <c r="C15" s="145">
        <v>2602</v>
      </c>
      <c r="D15" s="47" t="s">
        <v>828</v>
      </c>
      <c r="E15" s="135" t="s">
        <v>41</v>
      </c>
      <c r="F15" s="148">
        <v>1</v>
      </c>
      <c r="G15" s="136"/>
      <c r="H15" s="136"/>
      <c r="I15" s="136">
        <f t="shared" ref="I15:I78" si="12">ROUND((H15+G15),2)</f>
        <v>0</v>
      </c>
      <c r="J15" s="136">
        <f t="shared" ref="J15:J78" si="13">ROUND((G15*F15),2)</f>
        <v>0</v>
      </c>
      <c r="K15" s="136">
        <f t="shared" ref="K15:K78" si="14">ROUND((H15*F15),2)</f>
        <v>0</v>
      </c>
      <c r="L15" s="136">
        <f t="shared" ref="L15:L78" si="15">ROUND((K15+J15),2)</f>
        <v>0</v>
      </c>
      <c r="M15" s="136">
        <f t="shared" ref="M15:M78" si="16">ROUND((IF(P15="BDI 1",((1+($S$3/100))*G15),((1+($S$4/100))*G15))),2)</f>
        <v>0</v>
      </c>
      <c r="N15" s="136">
        <f t="shared" ref="N15:N78" si="17">ROUND((IF(P15="BDI 1",((1+($S$3/100))*H15),((1+($S$4/100))*H15))),2)</f>
        <v>0</v>
      </c>
      <c r="O15" s="136">
        <f t="shared" ref="O15:O78" si="18">ROUND((M15+N15),2)</f>
        <v>0</v>
      </c>
      <c r="P15" s="138" t="s">
        <v>118</v>
      </c>
      <c r="Q15" s="136">
        <f t="shared" ref="Q15:Q78" si="19">ROUND(M15*F15,2)</f>
        <v>0</v>
      </c>
      <c r="R15" s="136">
        <f t="shared" ref="R15:R78" si="20">ROUND(N15*F15,2)</f>
        <v>0</v>
      </c>
      <c r="S15" s="139">
        <f t="shared" ref="S15:S78" si="21">ROUND(Q15+R15,2)</f>
        <v>0</v>
      </c>
      <c r="T15" s="152"/>
    </row>
    <row r="16" spans="1:24" ht="36">
      <c r="A16" s="137" t="s">
        <v>652</v>
      </c>
      <c r="B16" s="144" t="s">
        <v>110</v>
      </c>
      <c r="C16" s="145">
        <v>91940</v>
      </c>
      <c r="D16" s="47" t="s">
        <v>195</v>
      </c>
      <c r="E16" s="135" t="s">
        <v>41</v>
      </c>
      <c r="F16" s="148">
        <v>242</v>
      </c>
      <c r="G16" s="136"/>
      <c r="H16" s="136"/>
      <c r="I16" s="136">
        <f t="shared" si="12"/>
        <v>0</v>
      </c>
      <c r="J16" s="136">
        <f t="shared" si="13"/>
        <v>0</v>
      </c>
      <c r="K16" s="136">
        <f t="shared" si="14"/>
        <v>0</v>
      </c>
      <c r="L16" s="136">
        <f t="shared" si="15"/>
        <v>0</v>
      </c>
      <c r="M16" s="136">
        <f t="shared" si="16"/>
        <v>0</v>
      </c>
      <c r="N16" s="136">
        <f t="shared" si="17"/>
        <v>0</v>
      </c>
      <c r="O16" s="136">
        <f t="shared" si="18"/>
        <v>0</v>
      </c>
      <c r="P16" s="138" t="s">
        <v>118</v>
      </c>
      <c r="Q16" s="136">
        <f t="shared" si="19"/>
        <v>0</v>
      </c>
      <c r="R16" s="136">
        <f t="shared" si="20"/>
        <v>0</v>
      </c>
      <c r="S16" s="139">
        <f t="shared" si="21"/>
        <v>0</v>
      </c>
      <c r="T16" s="152"/>
    </row>
    <row r="17" spans="1:20" ht="24">
      <c r="A17" s="137" t="s">
        <v>653</v>
      </c>
      <c r="B17" s="144" t="s">
        <v>110</v>
      </c>
      <c r="C17" s="145">
        <v>91937</v>
      </c>
      <c r="D17" s="47" t="s">
        <v>194</v>
      </c>
      <c r="E17" s="135" t="s">
        <v>41</v>
      </c>
      <c r="F17" s="148">
        <v>95</v>
      </c>
      <c r="G17" s="136"/>
      <c r="H17" s="136"/>
      <c r="I17" s="136">
        <f t="shared" si="12"/>
        <v>0</v>
      </c>
      <c r="J17" s="136">
        <f t="shared" si="13"/>
        <v>0</v>
      </c>
      <c r="K17" s="136">
        <f t="shared" si="14"/>
        <v>0</v>
      </c>
      <c r="L17" s="136">
        <f t="shared" si="15"/>
        <v>0</v>
      </c>
      <c r="M17" s="136">
        <f t="shared" si="16"/>
        <v>0</v>
      </c>
      <c r="N17" s="136">
        <f t="shared" si="17"/>
        <v>0</v>
      </c>
      <c r="O17" s="136">
        <f t="shared" si="18"/>
        <v>0</v>
      </c>
      <c r="P17" s="138" t="s">
        <v>118</v>
      </c>
      <c r="Q17" s="136">
        <f t="shared" si="19"/>
        <v>0</v>
      </c>
      <c r="R17" s="136">
        <f t="shared" si="20"/>
        <v>0</v>
      </c>
      <c r="S17" s="139">
        <f t="shared" si="21"/>
        <v>0</v>
      </c>
      <c r="T17" s="152"/>
    </row>
    <row r="18" spans="1:20" ht="36">
      <c r="A18" s="137" t="s">
        <v>654</v>
      </c>
      <c r="B18" s="144" t="s">
        <v>110</v>
      </c>
      <c r="C18" s="145">
        <v>92868</v>
      </c>
      <c r="D18" s="47" t="s">
        <v>210</v>
      </c>
      <c r="E18" s="135" t="s">
        <v>41</v>
      </c>
      <c r="F18" s="148">
        <v>2</v>
      </c>
      <c r="G18" s="136"/>
      <c r="H18" s="136"/>
      <c r="I18" s="136">
        <f t="shared" si="12"/>
        <v>0</v>
      </c>
      <c r="J18" s="136">
        <f t="shared" si="13"/>
        <v>0</v>
      </c>
      <c r="K18" s="136">
        <f t="shared" si="14"/>
        <v>0</v>
      </c>
      <c r="L18" s="136">
        <f t="shared" si="15"/>
        <v>0</v>
      </c>
      <c r="M18" s="136">
        <f t="shared" si="16"/>
        <v>0</v>
      </c>
      <c r="N18" s="136">
        <f t="shared" si="17"/>
        <v>0</v>
      </c>
      <c r="O18" s="136">
        <f t="shared" si="18"/>
        <v>0</v>
      </c>
      <c r="P18" s="138" t="s">
        <v>118</v>
      </c>
      <c r="Q18" s="136">
        <f t="shared" si="19"/>
        <v>0</v>
      </c>
      <c r="R18" s="136">
        <f t="shared" si="20"/>
        <v>0</v>
      </c>
      <c r="S18" s="139">
        <f t="shared" si="21"/>
        <v>0</v>
      </c>
      <c r="T18" s="152"/>
    </row>
    <row r="19" spans="1:20" ht="36">
      <c r="A19" s="137" t="s">
        <v>655</v>
      </c>
      <c r="B19" s="144" t="s">
        <v>110</v>
      </c>
      <c r="C19" s="145">
        <v>91920</v>
      </c>
      <c r="D19" s="47" t="s">
        <v>188</v>
      </c>
      <c r="E19" s="135" t="s">
        <v>41</v>
      </c>
      <c r="F19" s="148">
        <v>1</v>
      </c>
      <c r="G19" s="136"/>
      <c r="H19" s="136"/>
      <c r="I19" s="136">
        <f t="shared" si="12"/>
        <v>0</v>
      </c>
      <c r="J19" s="136">
        <f t="shared" si="13"/>
        <v>0</v>
      </c>
      <c r="K19" s="136">
        <f t="shared" si="14"/>
        <v>0</v>
      </c>
      <c r="L19" s="136">
        <f t="shared" si="15"/>
        <v>0</v>
      </c>
      <c r="M19" s="136">
        <f t="shared" si="16"/>
        <v>0</v>
      </c>
      <c r="N19" s="136">
        <f t="shared" si="17"/>
        <v>0</v>
      </c>
      <c r="O19" s="136">
        <f t="shared" si="18"/>
        <v>0</v>
      </c>
      <c r="P19" s="138" t="s">
        <v>118</v>
      </c>
      <c r="Q19" s="136">
        <f t="shared" si="19"/>
        <v>0</v>
      </c>
      <c r="R19" s="136">
        <f t="shared" si="20"/>
        <v>0</v>
      </c>
      <c r="S19" s="139">
        <f t="shared" si="21"/>
        <v>0</v>
      </c>
      <c r="T19" s="152"/>
    </row>
    <row r="20" spans="1:20">
      <c r="A20" s="137" t="s">
        <v>656</v>
      </c>
      <c r="B20" s="144" t="s">
        <v>271</v>
      </c>
      <c r="C20" s="145">
        <v>2678</v>
      </c>
      <c r="D20" s="47" t="s">
        <v>829</v>
      </c>
      <c r="E20" s="135" t="s">
        <v>41</v>
      </c>
      <c r="F20" s="148">
        <v>646</v>
      </c>
      <c r="G20" s="136"/>
      <c r="H20" s="136"/>
      <c r="I20" s="136">
        <f t="shared" si="12"/>
        <v>0</v>
      </c>
      <c r="J20" s="136">
        <f t="shared" si="13"/>
        <v>0</v>
      </c>
      <c r="K20" s="136">
        <f t="shared" si="14"/>
        <v>0</v>
      </c>
      <c r="L20" s="136">
        <f t="shared" si="15"/>
        <v>0</v>
      </c>
      <c r="M20" s="136">
        <f t="shared" si="16"/>
        <v>0</v>
      </c>
      <c r="N20" s="136">
        <f t="shared" si="17"/>
        <v>0</v>
      </c>
      <c r="O20" s="136">
        <f t="shared" si="18"/>
        <v>0</v>
      </c>
      <c r="P20" s="138" t="s">
        <v>118</v>
      </c>
      <c r="Q20" s="136">
        <f t="shared" si="19"/>
        <v>0</v>
      </c>
      <c r="R20" s="136">
        <f t="shared" si="20"/>
        <v>0</v>
      </c>
      <c r="S20" s="139">
        <f t="shared" si="21"/>
        <v>0</v>
      </c>
      <c r="T20" s="152"/>
    </row>
    <row r="21" spans="1:20">
      <c r="A21" s="137" t="s">
        <v>657</v>
      </c>
      <c r="B21" s="144" t="s">
        <v>271</v>
      </c>
      <c r="C21" s="145">
        <v>2604</v>
      </c>
      <c r="D21" s="47" t="s">
        <v>830</v>
      </c>
      <c r="E21" s="135" t="s">
        <v>41</v>
      </c>
      <c r="F21" s="148">
        <v>87</v>
      </c>
      <c r="G21" s="136"/>
      <c r="H21" s="136"/>
      <c r="I21" s="136">
        <f t="shared" si="12"/>
        <v>0</v>
      </c>
      <c r="J21" s="136">
        <f t="shared" si="13"/>
        <v>0</v>
      </c>
      <c r="K21" s="136">
        <f t="shared" si="14"/>
        <v>0</v>
      </c>
      <c r="L21" s="136">
        <f t="shared" si="15"/>
        <v>0</v>
      </c>
      <c r="M21" s="136">
        <f t="shared" si="16"/>
        <v>0</v>
      </c>
      <c r="N21" s="136">
        <f t="shared" si="17"/>
        <v>0</v>
      </c>
      <c r="O21" s="136">
        <f t="shared" si="18"/>
        <v>0</v>
      </c>
      <c r="P21" s="138" t="s">
        <v>118</v>
      </c>
      <c r="Q21" s="136">
        <f t="shared" si="19"/>
        <v>0</v>
      </c>
      <c r="R21" s="136">
        <f t="shared" si="20"/>
        <v>0</v>
      </c>
      <c r="S21" s="139">
        <f t="shared" si="21"/>
        <v>0</v>
      </c>
      <c r="T21" s="152"/>
    </row>
    <row r="22" spans="1:20">
      <c r="A22" s="137" t="s">
        <v>658</v>
      </c>
      <c r="B22" s="144" t="s">
        <v>271</v>
      </c>
      <c r="C22" s="145">
        <v>2605</v>
      </c>
      <c r="D22" s="47" t="s">
        <v>831</v>
      </c>
      <c r="E22" s="135" t="s">
        <v>41</v>
      </c>
      <c r="F22" s="148">
        <v>87</v>
      </c>
      <c r="G22" s="136"/>
      <c r="H22" s="136"/>
      <c r="I22" s="136">
        <f t="shared" si="12"/>
        <v>0</v>
      </c>
      <c r="J22" s="136">
        <f t="shared" si="13"/>
        <v>0</v>
      </c>
      <c r="K22" s="136">
        <f t="shared" si="14"/>
        <v>0</v>
      </c>
      <c r="L22" s="136">
        <f t="shared" si="15"/>
        <v>0</v>
      </c>
      <c r="M22" s="136">
        <f t="shared" si="16"/>
        <v>0</v>
      </c>
      <c r="N22" s="136">
        <f t="shared" si="17"/>
        <v>0</v>
      </c>
      <c r="O22" s="136">
        <f t="shared" si="18"/>
        <v>0</v>
      </c>
      <c r="P22" s="138" t="s">
        <v>118</v>
      </c>
      <c r="Q22" s="136">
        <f t="shared" si="19"/>
        <v>0</v>
      </c>
      <c r="R22" s="136">
        <f t="shared" si="20"/>
        <v>0</v>
      </c>
      <c r="S22" s="139">
        <f t="shared" si="21"/>
        <v>0</v>
      </c>
      <c r="T22" s="152"/>
    </row>
    <row r="23" spans="1:20">
      <c r="A23" s="137" t="s">
        <v>659</v>
      </c>
      <c r="B23" s="144" t="s">
        <v>271</v>
      </c>
      <c r="C23" s="145">
        <v>2606</v>
      </c>
      <c r="D23" s="47" t="s">
        <v>832</v>
      </c>
      <c r="E23" s="135" t="s">
        <v>41</v>
      </c>
      <c r="F23" s="148">
        <v>384</v>
      </c>
      <c r="G23" s="136"/>
      <c r="H23" s="136"/>
      <c r="I23" s="136">
        <f t="shared" si="12"/>
        <v>0</v>
      </c>
      <c r="J23" s="136">
        <f t="shared" si="13"/>
        <v>0</v>
      </c>
      <c r="K23" s="136">
        <f t="shared" si="14"/>
        <v>0</v>
      </c>
      <c r="L23" s="136">
        <f t="shared" si="15"/>
        <v>0</v>
      </c>
      <c r="M23" s="136">
        <f t="shared" si="16"/>
        <v>0</v>
      </c>
      <c r="N23" s="136">
        <f t="shared" si="17"/>
        <v>0</v>
      </c>
      <c r="O23" s="136">
        <f t="shared" si="18"/>
        <v>0</v>
      </c>
      <c r="P23" s="138" t="s">
        <v>118</v>
      </c>
      <c r="Q23" s="136">
        <f t="shared" si="19"/>
        <v>0</v>
      </c>
      <c r="R23" s="136">
        <f t="shared" si="20"/>
        <v>0</v>
      </c>
      <c r="S23" s="139">
        <f t="shared" si="21"/>
        <v>0</v>
      </c>
      <c r="T23" s="152"/>
    </row>
    <row r="24" spans="1:20">
      <c r="A24" s="137" t="s">
        <v>660</v>
      </c>
      <c r="B24" s="144" t="s">
        <v>271</v>
      </c>
      <c r="C24" s="145">
        <v>2607</v>
      </c>
      <c r="D24" s="47" t="s">
        <v>833</v>
      </c>
      <c r="E24" s="135" t="s">
        <v>41</v>
      </c>
      <c r="F24" s="148">
        <v>87</v>
      </c>
      <c r="G24" s="136"/>
      <c r="H24" s="136"/>
      <c r="I24" s="136">
        <f t="shared" si="12"/>
        <v>0</v>
      </c>
      <c r="J24" s="136">
        <f t="shared" si="13"/>
        <v>0</v>
      </c>
      <c r="K24" s="136">
        <f t="shared" si="14"/>
        <v>0</v>
      </c>
      <c r="L24" s="136">
        <f t="shared" si="15"/>
        <v>0</v>
      </c>
      <c r="M24" s="136">
        <f t="shared" si="16"/>
        <v>0</v>
      </c>
      <c r="N24" s="136">
        <f t="shared" si="17"/>
        <v>0</v>
      </c>
      <c r="O24" s="136">
        <f t="shared" si="18"/>
        <v>0</v>
      </c>
      <c r="P24" s="138" t="s">
        <v>118</v>
      </c>
      <c r="Q24" s="136">
        <f t="shared" si="19"/>
        <v>0</v>
      </c>
      <c r="R24" s="136">
        <f t="shared" si="20"/>
        <v>0</v>
      </c>
      <c r="S24" s="139">
        <f t="shared" si="21"/>
        <v>0</v>
      </c>
      <c r="T24" s="152"/>
    </row>
    <row r="25" spans="1:20" ht="24">
      <c r="A25" s="137" t="s">
        <v>661</v>
      </c>
      <c r="B25" s="144" t="s">
        <v>271</v>
      </c>
      <c r="C25" s="145">
        <v>2608</v>
      </c>
      <c r="D25" s="47" t="s">
        <v>834</v>
      </c>
      <c r="E25" s="135" t="s">
        <v>45</v>
      </c>
      <c r="F25" s="148">
        <v>87</v>
      </c>
      <c r="G25" s="136"/>
      <c r="H25" s="136"/>
      <c r="I25" s="136">
        <f t="shared" si="12"/>
        <v>0</v>
      </c>
      <c r="J25" s="136">
        <f t="shared" si="13"/>
        <v>0</v>
      </c>
      <c r="K25" s="136">
        <f t="shared" si="14"/>
        <v>0</v>
      </c>
      <c r="L25" s="136">
        <f t="shared" si="15"/>
        <v>0</v>
      </c>
      <c r="M25" s="136">
        <f t="shared" si="16"/>
        <v>0</v>
      </c>
      <c r="N25" s="136">
        <f t="shared" si="17"/>
        <v>0</v>
      </c>
      <c r="O25" s="136">
        <f t="shared" si="18"/>
        <v>0</v>
      </c>
      <c r="P25" s="138" t="s">
        <v>118</v>
      </c>
      <c r="Q25" s="136">
        <f t="shared" si="19"/>
        <v>0</v>
      </c>
      <c r="R25" s="136">
        <f t="shared" si="20"/>
        <v>0</v>
      </c>
      <c r="S25" s="139">
        <f t="shared" si="21"/>
        <v>0</v>
      </c>
      <c r="T25" s="152"/>
    </row>
    <row r="26" spans="1:20" ht="48">
      <c r="A26" s="137" t="s">
        <v>662</v>
      </c>
      <c r="B26" s="144" t="s">
        <v>110</v>
      </c>
      <c r="C26" s="145">
        <v>92988</v>
      </c>
      <c r="D26" s="47" t="s">
        <v>96</v>
      </c>
      <c r="E26" s="135" t="s">
        <v>45</v>
      </c>
      <c r="F26" s="148">
        <v>32</v>
      </c>
      <c r="G26" s="136"/>
      <c r="H26" s="136"/>
      <c r="I26" s="136">
        <f t="shared" si="12"/>
        <v>0</v>
      </c>
      <c r="J26" s="136">
        <f t="shared" si="13"/>
        <v>0</v>
      </c>
      <c r="K26" s="136">
        <f t="shared" si="14"/>
        <v>0</v>
      </c>
      <c r="L26" s="136">
        <f t="shared" si="15"/>
        <v>0</v>
      </c>
      <c r="M26" s="136">
        <f t="shared" si="16"/>
        <v>0</v>
      </c>
      <c r="N26" s="136">
        <f t="shared" si="17"/>
        <v>0</v>
      </c>
      <c r="O26" s="136">
        <f t="shared" si="18"/>
        <v>0</v>
      </c>
      <c r="P26" s="138" t="s">
        <v>118</v>
      </c>
      <c r="Q26" s="136">
        <f t="shared" si="19"/>
        <v>0</v>
      </c>
      <c r="R26" s="136">
        <f t="shared" si="20"/>
        <v>0</v>
      </c>
      <c r="S26" s="139">
        <f t="shared" si="21"/>
        <v>0</v>
      </c>
      <c r="T26" s="152"/>
    </row>
    <row r="27" spans="1:20" ht="48">
      <c r="A27" s="137" t="s">
        <v>663</v>
      </c>
      <c r="B27" s="144" t="s">
        <v>110</v>
      </c>
      <c r="C27" s="145">
        <v>92992</v>
      </c>
      <c r="D27" s="47" t="s">
        <v>97</v>
      </c>
      <c r="E27" s="135" t="s">
        <v>45</v>
      </c>
      <c r="F27" s="148">
        <v>137.6</v>
      </c>
      <c r="G27" s="136"/>
      <c r="H27" s="136"/>
      <c r="I27" s="136">
        <f t="shared" si="12"/>
        <v>0</v>
      </c>
      <c r="J27" s="136">
        <f t="shared" si="13"/>
        <v>0</v>
      </c>
      <c r="K27" s="136">
        <f t="shared" si="14"/>
        <v>0</v>
      </c>
      <c r="L27" s="136">
        <f t="shared" si="15"/>
        <v>0</v>
      </c>
      <c r="M27" s="136">
        <f t="shared" si="16"/>
        <v>0</v>
      </c>
      <c r="N27" s="136">
        <f t="shared" si="17"/>
        <v>0</v>
      </c>
      <c r="O27" s="136">
        <f t="shared" si="18"/>
        <v>0</v>
      </c>
      <c r="P27" s="138" t="s">
        <v>118</v>
      </c>
      <c r="Q27" s="136">
        <f t="shared" si="19"/>
        <v>0</v>
      </c>
      <c r="R27" s="136">
        <f t="shared" si="20"/>
        <v>0</v>
      </c>
      <c r="S27" s="139">
        <f t="shared" si="21"/>
        <v>0</v>
      </c>
      <c r="T27" s="152"/>
    </row>
    <row r="28" spans="1:20" ht="36">
      <c r="A28" s="137" t="s">
        <v>664</v>
      </c>
      <c r="B28" s="144" t="s">
        <v>110</v>
      </c>
      <c r="C28" s="145">
        <v>91934</v>
      </c>
      <c r="D28" s="47" t="s">
        <v>193</v>
      </c>
      <c r="E28" s="135" t="s">
        <v>45</v>
      </c>
      <c r="F28" s="148">
        <v>447.4</v>
      </c>
      <c r="G28" s="136"/>
      <c r="H28" s="136"/>
      <c r="I28" s="136">
        <f t="shared" si="12"/>
        <v>0</v>
      </c>
      <c r="J28" s="136">
        <f t="shared" si="13"/>
        <v>0</v>
      </c>
      <c r="K28" s="136">
        <f t="shared" si="14"/>
        <v>0</v>
      </c>
      <c r="L28" s="136">
        <f t="shared" si="15"/>
        <v>0</v>
      </c>
      <c r="M28" s="136">
        <f t="shared" si="16"/>
        <v>0</v>
      </c>
      <c r="N28" s="136">
        <f t="shared" si="17"/>
        <v>0</v>
      </c>
      <c r="O28" s="136">
        <f t="shared" si="18"/>
        <v>0</v>
      </c>
      <c r="P28" s="138" t="s">
        <v>118</v>
      </c>
      <c r="Q28" s="136">
        <f t="shared" si="19"/>
        <v>0</v>
      </c>
      <c r="R28" s="136">
        <f t="shared" si="20"/>
        <v>0</v>
      </c>
      <c r="S28" s="139">
        <f t="shared" si="21"/>
        <v>0</v>
      </c>
      <c r="T28" s="152"/>
    </row>
    <row r="29" spans="1:20" ht="36">
      <c r="A29" s="137" t="s">
        <v>665</v>
      </c>
      <c r="B29" s="144" t="s">
        <v>110</v>
      </c>
      <c r="C29" s="145">
        <v>101888</v>
      </c>
      <c r="D29" s="47" t="s">
        <v>277</v>
      </c>
      <c r="E29" s="135" t="s">
        <v>45</v>
      </c>
      <c r="F29" s="148">
        <v>24.4</v>
      </c>
      <c r="G29" s="136"/>
      <c r="H29" s="136"/>
      <c r="I29" s="136">
        <f t="shared" si="12"/>
        <v>0</v>
      </c>
      <c r="J29" s="136">
        <f t="shared" si="13"/>
        <v>0</v>
      </c>
      <c r="K29" s="136">
        <f t="shared" si="14"/>
        <v>0</v>
      </c>
      <c r="L29" s="136">
        <f t="shared" si="15"/>
        <v>0</v>
      </c>
      <c r="M29" s="136">
        <f t="shared" si="16"/>
        <v>0</v>
      </c>
      <c r="N29" s="136">
        <f t="shared" si="17"/>
        <v>0</v>
      </c>
      <c r="O29" s="136">
        <f t="shared" si="18"/>
        <v>0</v>
      </c>
      <c r="P29" s="138" t="s">
        <v>118</v>
      </c>
      <c r="Q29" s="136">
        <f t="shared" si="19"/>
        <v>0</v>
      </c>
      <c r="R29" s="136">
        <f t="shared" si="20"/>
        <v>0</v>
      </c>
      <c r="S29" s="139">
        <f t="shared" si="21"/>
        <v>0</v>
      </c>
      <c r="T29" s="152"/>
    </row>
    <row r="30" spans="1:20" ht="48">
      <c r="A30" s="137" t="s">
        <v>666</v>
      </c>
      <c r="B30" s="144" t="s">
        <v>110</v>
      </c>
      <c r="C30" s="145">
        <v>92986</v>
      </c>
      <c r="D30" s="47" t="s">
        <v>95</v>
      </c>
      <c r="E30" s="135" t="s">
        <v>45</v>
      </c>
      <c r="F30" s="148">
        <v>113.2</v>
      </c>
      <c r="G30" s="136"/>
      <c r="H30" s="136"/>
      <c r="I30" s="136">
        <f t="shared" si="12"/>
        <v>0</v>
      </c>
      <c r="J30" s="136">
        <f t="shared" si="13"/>
        <v>0</v>
      </c>
      <c r="K30" s="136">
        <f t="shared" si="14"/>
        <v>0</v>
      </c>
      <c r="L30" s="136">
        <f t="shared" si="15"/>
        <v>0</v>
      </c>
      <c r="M30" s="136">
        <f t="shared" si="16"/>
        <v>0</v>
      </c>
      <c r="N30" s="136">
        <f t="shared" si="17"/>
        <v>0</v>
      </c>
      <c r="O30" s="136">
        <f t="shared" si="18"/>
        <v>0</v>
      </c>
      <c r="P30" s="138" t="s">
        <v>118</v>
      </c>
      <c r="Q30" s="136">
        <f t="shared" si="19"/>
        <v>0</v>
      </c>
      <c r="R30" s="136">
        <f t="shared" si="20"/>
        <v>0</v>
      </c>
      <c r="S30" s="139">
        <f t="shared" si="21"/>
        <v>0</v>
      </c>
      <c r="T30" s="152"/>
    </row>
    <row r="31" spans="1:20" ht="36">
      <c r="A31" s="137" t="s">
        <v>667</v>
      </c>
      <c r="B31" s="144" t="s">
        <v>110</v>
      </c>
      <c r="C31" s="145">
        <v>91924</v>
      </c>
      <c r="D31" s="47" t="s">
        <v>189</v>
      </c>
      <c r="E31" s="135" t="s">
        <v>45</v>
      </c>
      <c r="F31" s="148">
        <v>3065.4</v>
      </c>
      <c r="G31" s="136"/>
      <c r="H31" s="136"/>
      <c r="I31" s="136">
        <f t="shared" si="12"/>
        <v>0</v>
      </c>
      <c r="J31" s="136">
        <f t="shared" si="13"/>
        <v>0</v>
      </c>
      <c r="K31" s="136">
        <f t="shared" si="14"/>
        <v>0</v>
      </c>
      <c r="L31" s="136">
        <f t="shared" si="15"/>
        <v>0</v>
      </c>
      <c r="M31" s="136">
        <f t="shared" si="16"/>
        <v>0</v>
      </c>
      <c r="N31" s="136">
        <f t="shared" si="17"/>
        <v>0</v>
      </c>
      <c r="O31" s="136">
        <f t="shared" si="18"/>
        <v>0</v>
      </c>
      <c r="P31" s="138" t="s">
        <v>118</v>
      </c>
      <c r="Q31" s="136">
        <f t="shared" si="19"/>
        <v>0</v>
      </c>
      <c r="R31" s="136">
        <f t="shared" si="20"/>
        <v>0</v>
      </c>
      <c r="S31" s="139">
        <f t="shared" si="21"/>
        <v>0</v>
      </c>
      <c r="T31" s="152"/>
    </row>
    <row r="32" spans="1:20" ht="36">
      <c r="A32" s="137" t="s">
        <v>668</v>
      </c>
      <c r="B32" s="144" t="s">
        <v>110</v>
      </c>
      <c r="C32" s="145">
        <v>91926</v>
      </c>
      <c r="D32" s="47" t="s">
        <v>190</v>
      </c>
      <c r="E32" s="135" t="s">
        <v>45</v>
      </c>
      <c r="F32" s="148">
        <v>4032.9</v>
      </c>
      <c r="G32" s="136"/>
      <c r="H32" s="136"/>
      <c r="I32" s="136">
        <f t="shared" si="12"/>
        <v>0</v>
      </c>
      <c r="J32" s="136">
        <f t="shared" si="13"/>
        <v>0</v>
      </c>
      <c r="K32" s="136">
        <f t="shared" si="14"/>
        <v>0</v>
      </c>
      <c r="L32" s="136">
        <f t="shared" si="15"/>
        <v>0</v>
      </c>
      <c r="M32" s="136">
        <f t="shared" si="16"/>
        <v>0</v>
      </c>
      <c r="N32" s="136">
        <f t="shared" si="17"/>
        <v>0</v>
      </c>
      <c r="O32" s="136">
        <f t="shared" si="18"/>
        <v>0</v>
      </c>
      <c r="P32" s="138" t="s">
        <v>118</v>
      </c>
      <c r="Q32" s="136">
        <f t="shared" si="19"/>
        <v>0</v>
      </c>
      <c r="R32" s="136">
        <f t="shared" si="20"/>
        <v>0</v>
      </c>
      <c r="S32" s="139">
        <f t="shared" si="21"/>
        <v>0</v>
      </c>
      <c r="T32" s="152"/>
    </row>
    <row r="33" spans="1:20" ht="36">
      <c r="A33" s="137" t="s">
        <v>669</v>
      </c>
      <c r="B33" s="144" t="s">
        <v>110</v>
      </c>
      <c r="C33" s="145">
        <v>91928</v>
      </c>
      <c r="D33" s="47" t="s">
        <v>191</v>
      </c>
      <c r="E33" s="135" t="s">
        <v>45</v>
      </c>
      <c r="F33" s="148">
        <v>982.2</v>
      </c>
      <c r="G33" s="136"/>
      <c r="H33" s="136"/>
      <c r="I33" s="136">
        <f t="shared" si="12"/>
        <v>0</v>
      </c>
      <c r="J33" s="136">
        <f t="shared" si="13"/>
        <v>0</v>
      </c>
      <c r="K33" s="136">
        <f t="shared" si="14"/>
        <v>0</v>
      </c>
      <c r="L33" s="136">
        <f t="shared" si="15"/>
        <v>0</v>
      </c>
      <c r="M33" s="136">
        <f t="shared" si="16"/>
        <v>0</v>
      </c>
      <c r="N33" s="136">
        <f t="shared" si="17"/>
        <v>0</v>
      </c>
      <c r="O33" s="136">
        <f t="shared" si="18"/>
        <v>0</v>
      </c>
      <c r="P33" s="138" t="s">
        <v>118</v>
      </c>
      <c r="Q33" s="136">
        <f t="shared" si="19"/>
        <v>0</v>
      </c>
      <c r="R33" s="136">
        <f t="shared" si="20"/>
        <v>0</v>
      </c>
      <c r="S33" s="139">
        <f t="shared" si="21"/>
        <v>0</v>
      </c>
      <c r="T33" s="152"/>
    </row>
    <row r="34" spans="1:20" ht="36">
      <c r="A34" s="137" t="s">
        <v>670</v>
      </c>
      <c r="B34" s="144" t="s">
        <v>110</v>
      </c>
      <c r="C34" s="145">
        <v>91930</v>
      </c>
      <c r="D34" s="47" t="s">
        <v>192</v>
      </c>
      <c r="E34" s="135" t="s">
        <v>45</v>
      </c>
      <c r="F34" s="148">
        <v>213.1</v>
      </c>
      <c r="G34" s="136"/>
      <c r="H34" s="136"/>
      <c r="I34" s="136">
        <f t="shared" si="12"/>
        <v>0</v>
      </c>
      <c r="J34" s="136">
        <f t="shared" si="13"/>
        <v>0</v>
      </c>
      <c r="K34" s="136">
        <f t="shared" si="14"/>
        <v>0</v>
      </c>
      <c r="L34" s="136">
        <f t="shared" si="15"/>
        <v>0</v>
      </c>
      <c r="M34" s="136">
        <f t="shared" si="16"/>
        <v>0</v>
      </c>
      <c r="N34" s="136">
        <f t="shared" si="17"/>
        <v>0</v>
      </c>
      <c r="O34" s="136">
        <f t="shared" si="18"/>
        <v>0</v>
      </c>
      <c r="P34" s="138" t="s">
        <v>118</v>
      </c>
      <c r="Q34" s="136">
        <f t="shared" si="19"/>
        <v>0</v>
      </c>
      <c r="R34" s="136">
        <f t="shared" si="20"/>
        <v>0</v>
      </c>
      <c r="S34" s="139">
        <f t="shared" si="21"/>
        <v>0</v>
      </c>
      <c r="T34" s="152"/>
    </row>
    <row r="35" spans="1:20" ht="24">
      <c r="A35" s="137" t="s">
        <v>671</v>
      </c>
      <c r="B35" s="144" t="s">
        <v>271</v>
      </c>
      <c r="C35" s="145">
        <v>2612</v>
      </c>
      <c r="D35" s="47" t="s">
        <v>835</v>
      </c>
      <c r="E35" s="135" t="s">
        <v>41</v>
      </c>
      <c r="F35" s="148">
        <v>1</v>
      </c>
      <c r="G35" s="136"/>
      <c r="H35" s="136"/>
      <c r="I35" s="136">
        <f t="shared" si="12"/>
        <v>0</v>
      </c>
      <c r="J35" s="136">
        <f t="shared" si="13"/>
        <v>0</v>
      </c>
      <c r="K35" s="136">
        <f t="shared" si="14"/>
        <v>0</v>
      </c>
      <c r="L35" s="136">
        <f t="shared" si="15"/>
        <v>0</v>
      </c>
      <c r="M35" s="136">
        <f t="shared" si="16"/>
        <v>0</v>
      </c>
      <c r="N35" s="136">
        <f t="shared" si="17"/>
        <v>0</v>
      </c>
      <c r="O35" s="136">
        <f t="shared" si="18"/>
        <v>0</v>
      </c>
      <c r="P35" s="138" t="s">
        <v>118</v>
      </c>
      <c r="Q35" s="136">
        <f t="shared" si="19"/>
        <v>0</v>
      </c>
      <c r="R35" s="136">
        <f t="shared" si="20"/>
        <v>0</v>
      </c>
      <c r="S35" s="139">
        <f t="shared" si="21"/>
        <v>0</v>
      </c>
      <c r="T35" s="152"/>
    </row>
    <row r="36" spans="1:20" ht="24">
      <c r="A36" s="137" t="s">
        <v>672</v>
      </c>
      <c r="B36" s="144" t="s">
        <v>271</v>
      </c>
      <c r="C36" s="145">
        <v>2611</v>
      </c>
      <c r="D36" s="47" t="s">
        <v>836</v>
      </c>
      <c r="E36" s="135" t="s">
        <v>41</v>
      </c>
      <c r="F36" s="148">
        <v>6</v>
      </c>
      <c r="G36" s="136"/>
      <c r="H36" s="136"/>
      <c r="I36" s="136">
        <f t="shared" si="12"/>
        <v>0</v>
      </c>
      <c r="J36" s="136">
        <f t="shared" si="13"/>
        <v>0</v>
      </c>
      <c r="K36" s="136">
        <f t="shared" si="14"/>
        <v>0</v>
      </c>
      <c r="L36" s="136">
        <f t="shared" si="15"/>
        <v>0</v>
      </c>
      <c r="M36" s="136">
        <f t="shared" si="16"/>
        <v>0</v>
      </c>
      <c r="N36" s="136">
        <f t="shared" si="17"/>
        <v>0</v>
      </c>
      <c r="O36" s="136">
        <f t="shared" si="18"/>
        <v>0</v>
      </c>
      <c r="P36" s="138" t="s">
        <v>118</v>
      </c>
      <c r="Q36" s="136">
        <f t="shared" si="19"/>
        <v>0</v>
      </c>
      <c r="R36" s="136">
        <f t="shared" si="20"/>
        <v>0</v>
      </c>
      <c r="S36" s="139">
        <f t="shared" si="21"/>
        <v>0</v>
      </c>
      <c r="T36" s="152"/>
    </row>
    <row r="37" spans="1:20" ht="36">
      <c r="A37" s="137" t="s">
        <v>673</v>
      </c>
      <c r="B37" s="144" t="s">
        <v>110</v>
      </c>
      <c r="C37" s="145">
        <v>91979</v>
      </c>
      <c r="D37" s="47" t="s">
        <v>200</v>
      </c>
      <c r="E37" s="135" t="s">
        <v>41</v>
      </c>
      <c r="F37" s="148">
        <v>1</v>
      </c>
      <c r="G37" s="136"/>
      <c r="H37" s="136"/>
      <c r="I37" s="136">
        <f t="shared" si="12"/>
        <v>0</v>
      </c>
      <c r="J37" s="136">
        <f t="shared" si="13"/>
        <v>0</v>
      </c>
      <c r="K37" s="136">
        <f t="shared" si="14"/>
        <v>0</v>
      </c>
      <c r="L37" s="136">
        <f t="shared" si="15"/>
        <v>0</v>
      </c>
      <c r="M37" s="136">
        <f t="shared" si="16"/>
        <v>0</v>
      </c>
      <c r="N37" s="136">
        <f t="shared" si="17"/>
        <v>0</v>
      </c>
      <c r="O37" s="136">
        <f t="shared" si="18"/>
        <v>0</v>
      </c>
      <c r="P37" s="138" t="s">
        <v>118</v>
      </c>
      <c r="Q37" s="136">
        <f t="shared" si="19"/>
        <v>0</v>
      </c>
      <c r="R37" s="136">
        <f t="shared" si="20"/>
        <v>0</v>
      </c>
      <c r="S37" s="139">
        <f t="shared" si="21"/>
        <v>0</v>
      </c>
      <c r="T37" s="152"/>
    </row>
    <row r="38" spans="1:20" ht="36">
      <c r="A38" s="137" t="s">
        <v>674</v>
      </c>
      <c r="B38" s="144" t="s">
        <v>110</v>
      </c>
      <c r="C38" s="145">
        <v>91955</v>
      </c>
      <c r="D38" s="47" t="s">
        <v>198</v>
      </c>
      <c r="E38" s="135" t="s">
        <v>41</v>
      </c>
      <c r="F38" s="148">
        <v>13</v>
      </c>
      <c r="G38" s="136"/>
      <c r="H38" s="136"/>
      <c r="I38" s="136">
        <f t="shared" si="12"/>
        <v>0</v>
      </c>
      <c r="J38" s="136">
        <f t="shared" si="13"/>
        <v>0</v>
      </c>
      <c r="K38" s="136">
        <f t="shared" si="14"/>
        <v>0</v>
      </c>
      <c r="L38" s="136">
        <f t="shared" si="15"/>
        <v>0</v>
      </c>
      <c r="M38" s="136">
        <f t="shared" si="16"/>
        <v>0</v>
      </c>
      <c r="N38" s="136">
        <f t="shared" si="17"/>
        <v>0</v>
      </c>
      <c r="O38" s="136">
        <f t="shared" si="18"/>
        <v>0</v>
      </c>
      <c r="P38" s="138" t="s">
        <v>118</v>
      </c>
      <c r="Q38" s="136">
        <f t="shared" si="19"/>
        <v>0</v>
      </c>
      <c r="R38" s="136">
        <f t="shared" si="20"/>
        <v>0</v>
      </c>
      <c r="S38" s="139">
        <f t="shared" si="21"/>
        <v>0</v>
      </c>
      <c r="T38" s="152"/>
    </row>
    <row r="39" spans="1:20" ht="36">
      <c r="A39" s="137" t="s">
        <v>675</v>
      </c>
      <c r="B39" s="144" t="s">
        <v>110</v>
      </c>
      <c r="C39" s="145">
        <v>91957</v>
      </c>
      <c r="D39" s="47" t="s">
        <v>199</v>
      </c>
      <c r="E39" s="135" t="s">
        <v>41</v>
      </c>
      <c r="F39" s="148">
        <v>2</v>
      </c>
      <c r="G39" s="136"/>
      <c r="H39" s="136"/>
      <c r="I39" s="136">
        <f t="shared" si="12"/>
        <v>0</v>
      </c>
      <c r="J39" s="136">
        <f t="shared" si="13"/>
        <v>0</v>
      </c>
      <c r="K39" s="136">
        <f t="shared" si="14"/>
        <v>0</v>
      </c>
      <c r="L39" s="136">
        <f t="shared" si="15"/>
        <v>0</v>
      </c>
      <c r="M39" s="136">
        <f t="shared" si="16"/>
        <v>0</v>
      </c>
      <c r="N39" s="136">
        <f t="shared" si="17"/>
        <v>0</v>
      </c>
      <c r="O39" s="136">
        <f t="shared" si="18"/>
        <v>0</v>
      </c>
      <c r="P39" s="138" t="s">
        <v>118</v>
      </c>
      <c r="Q39" s="136">
        <f t="shared" si="19"/>
        <v>0</v>
      </c>
      <c r="R39" s="136">
        <f t="shared" si="20"/>
        <v>0</v>
      </c>
      <c r="S39" s="139">
        <f t="shared" si="21"/>
        <v>0</v>
      </c>
      <c r="T39" s="152"/>
    </row>
    <row r="40" spans="1:20" ht="36">
      <c r="A40" s="137" t="s">
        <v>676</v>
      </c>
      <c r="B40" s="144" t="s">
        <v>110</v>
      </c>
      <c r="C40" s="145">
        <v>91953</v>
      </c>
      <c r="D40" s="47" t="s">
        <v>197</v>
      </c>
      <c r="E40" s="135" t="s">
        <v>41</v>
      </c>
      <c r="F40" s="148">
        <v>14</v>
      </c>
      <c r="G40" s="136"/>
      <c r="H40" s="136"/>
      <c r="I40" s="136">
        <f t="shared" si="12"/>
        <v>0</v>
      </c>
      <c r="J40" s="136">
        <f t="shared" si="13"/>
        <v>0</v>
      </c>
      <c r="K40" s="136">
        <f t="shared" si="14"/>
        <v>0</v>
      </c>
      <c r="L40" s="136">
        <f t="shared" si="15"/>
        <v>0</v>
      </c>
      <c r="M40" s="136">
        <f t="shared" si="16"/>
        <v>0</v>
      </c>
      <c r="N40" s="136">
        <f t="shared" si="17"/>
        <v>0</v>
      </c>
      <c r="O40" s="136">
        <f t="shared" si="18"/>
        <v>0</v>
      </c>
      <c r="P40" s="138" t="s">
        <v>118</v>
      </c>
      <c r="Q40" s="136">
        <f t="shared" si="19"/>
        <v>0</v>
      </c>
      <c r="R40" s="136">
        <f t="shared" si="20"/>
        <v>0</v>
      </c>
      <c r="S40" s="139">
        <f t="shared" si="21"/>
        <v>0</v>
      </c>
      <c r="T40" s="152"/>
    </row>
    <row r="41" spans="1:20" ht="24">
      <c r="A41" s="137" t="s">
        <v>677</v>
      </c>
      <c r="B41" s="144" t="s">
        <v>271</v>
      </c>
      <c r="C41" s="145">
        <v>2613</v>
      </c>
      <c r="D41" s="47" t="s">
        <v>837</v>
      </c>
      <c r="E41" s="135" t="s">
        <v>41</v>
      </c>
      <c r="F41" s="148">
        <v>41</v>
      </c>
      <c r="G41" s="136"/>
      <c r="H41" s="136"/>
      <c r="I41" s="136">
        <f t="shared" si="12"/>
        <v>0</v>
      </c>
      <c r="J41" s="136">
        <f t="shared" si="13"/>
        <v>0</v>
      </c>
      <c r="K41" s="136">
        <f t="shared" si="14"/>
        <v>0</v>
      </c>
      <c r="L41" s="136">
        <f t="shared" si="15"/>
        <v>0</v>
      </c>
      <c r="M41" s="136">
        <f t="shared" si="16"/>
        <v>0</v>
      </c>
      <c r="N41" s="136">
        <f t="shared" si="17"/>
        <v>0</v>
      </c>
      <c r="O41" s="136">
        <f t="shared" si="18"/>
        <v>0</v>
      </c>
      <c r="P41" s="138" t="s">
        <v>118</v>
      </c>
      <c r="Q41" s="136">
        <f t="shared" si="19"/>
        <v>0</v>
      </c>
      <c r="R41" s="136">
        <f t="shared" si="20"/>
        <v>0</v>
      </c>
      <c r="S41" s="139">
        <f t="shared" si="21"/>
        <v>0</v>
      </c>
      <c r="T41" s="152"/>
    </row>
    <row r="42" spans="1:20">
      <c r="A42" s="137" t="s">
        <v>678</v>
      </c>
      <c r="B42" s="144" t="s">
        <v>271</v>
      </c>
      <c r="C42" s="145">
        <v>2614</v>
      </c>
      <c r="D42" s="47" t="s">
        <v>838</v>
      </c>
      <c r="E42" s="135" t="s">
        <v>41</v>
      </c>
      <c r="F42" s="148">
        <v>170</v>
      </c>
      <c r="G42" s="136"/>
      <c r="H42" s="136"/>
      <c r="I42" s="136">
        <f t="shared" si="12"/>
        <v>0</v>
      </c>
      <c r="J42" s="136">
        <f t="shared" si="13"/>
        <v>0</v>
      </c>
      <c r="K42" s="136">
        <f t="shared" si="14"/>
        <v>0</v>
      </c>
      <c r="L42" s="136">
        <f t="shared" si="15"/>
        <v>0</v>
      </c>
      <c r="M42" s="136">
        <f t="shared" si="16"/>
        <v>0</v>
      </c>
      <c r="N42" s="136">
        <f t="shared" si="17"/>
        <v>0</v>
      </c>
      <c r="O42" s="136">
        <f t="shared" si="18"/>
        <v>0</v>
      </c>
      <c r="P42" s="138" t="s">
        <v>118</v>
      </c>
      <c r="Q42" s="136">
        <f t="shared" si="19"/>
        <v>0</v>
      </c>
      <c r="R42" s="136">
        <f t="shared" si="20"/>
        <v>0</v>
      </c>
      <c r="S42" s="139">
        <f t="shared" si="21"/>
        <v>0</v>
      </c>
      <c r="T42" s="152"/>
    </row>
    <row r="43" spans="1:20" ht="36">
      <c r="A43" s="137" t="s">
        <v>679</v>
      </c>
      <c r="B43" s="144" t="s">
        <v>110</v>
      </c>
      <c r="C43" s="145">
        <v>91996</v>
      </c>
      <c r="D43" s="47" t="s">
        <v>203</v>
      </c>
      <c r="E43" s="135" t="s">
        <v>41</v>
      </c>
      <c r="F43" s="148">
        <v>6</v>
      </c>
      <c r="G43" s="136"/>
      <c r="H43" s="136"/>
      <c r="I43" s="136">
        <f t="shared" si="12"/>
        <v>0</v>
      </c>
      <c r="J43" s="136">
        <f t="shared" si="13"/>
        <v>0</v>
      </c>
      <c r="K43" s="136">
        <f t="shared" si="14"/>
        <v>0</v>
      </c>
      <c r="L43" s="136">
        <f t="shared" si="15"/>
        <v>0</v>
      </c>
      <c r="M43" s="136">
        <f t="shared" si="16"/>
        <v>0</v>
      </c>
      <c r="N43" s="136">
        <f t="shared" si="17"/>
        <v>0</v>
      </c>
      <c r="O43" s="136">
        <f t="shared" si="18"/>
        <v>0</v>
      </c>
      <c r="P43" s="138" t="s">
        <v>118</v>
      </c>
      <c r="Q43" s="136">
        <f t="shared" si="19"/>
        <v>0</v>
      </c>
      <c r="R43" s="136">
        <f t="shared" si="20"/>
        <v>0</v>
      </c>
      <c r="S43" s="139">
        <f t="shared" si="21"/>
        <v>0</v>
      </c>
      <c r="T43" s="152"/>
    </row>
    <row r="44" spans="1:20" ht="36">
      <c r="A44" s="137" t="s">
        <v>680</v>
      </c>
      <c r="B44" s="144" t="s">
        <v>110</v>
      </c>
      <c r="C44" s="145">
        <v>91997</v>
      </c>
      <c r="D44" s="47" t="s">
        <v>204</v>
      </c>
      <c r="E44" s="135" t="s">
        <v>41</v>
      </c>
      <c r="F44" s="148">
        <v>2</v>
      </c>
      <c r="G44" s="136"/>
      <c r="H44" s="136"/>
      <c r="I44" s="136">
        <f t="shared" si="12"/>
        <v>0</v>
      </c>
      <c r="J44" s="136">
        <f t="shared" si="13"/>
        <v>0</v>
      </c>
      <c r="K44" s="136">
        <f t="shared" si="14"/>
        <v>0</v>
      </c>
      <c r="L44" s="136">
        <f t="shared" si="15"/>
        <v>0</v>
      </c>
      <c r="M44" s="136">
        <f t="shared" si="16"/>
        <v>0</v>
      </c>
      <c r="N44" s="136">
        <f t="shared" si="17"/>
        <v>0</v>
      </c>
      <c r="O44" s="136">
        <f t="shared" si="18"/>
        <v>0</v>
      </c>
      <c r="P44" s="138" t="s">
        <v>118</v>
      </c>
      <c r="Q44" s="136">
        <f t="shared" si="19"/>
        <v>0</v>
      </c>
      <c r="R44" s="136">
        <f t="shared" si="20"/>
        <v>0</v>
      </c>
      <c r="S44" s="139">
        <f t="shared" si="21"/>
        <v>0</v>
      </c>
      <c r="T44" s="152"/>
    </row>
    <row r="45" spans="1:20" ht="36">
      <c r="A45" s="137" t="s">
        <v>681</v>
      </c>
      <c r="B45" s="144" t="s">
        <v>110</v>
      </c>
      <c r="C45" s="145">
        <v>92028</v>
      </c>
      <c r="D45" s="47" t="s">
        <v>209</v>
      </c>
      <c r="E45" s="135" t="s">
        <v>41</v>
      </c>
      <c r="F45" s="148">
        <v>1</v>
      </c>
      <c r="G45" s="136"/>
      <c r="H45" s="136"/>
      <c r="I45" s="136">
        <f t="shared" si="12"/>
        <v>0</v>
      </c>
      <c r="J45" s="136">
        <f t="shared" si="13"/>
        <v>0</v>
      </c>
      <c r="K45" s="136">
        <f t="shared" si="14"/>
        <v>0</v>
      </c>
      <c r="L45" s="136">
        <f t="shared" si="15"/>
        <v>0</v>
      </c>
      <c r="M45" s="136">
        <f t="shared" si="16"/>
        <v>0</v>
      </c>
      <c r="N45" s="136">
        <f t="shared" si="17"/>
        <v>0</v>
      </c>
      <c r="O45" s="136">
        <f t="shared" si="18"/>
        <v>0</v>
      </c>
      <c r="P45" s="138" t="s">
        <v>118</v>
      </c>
      <c r="Q45" s="136">
        <f t="shared" si="19"/>
        <v>0</v>
      </c>
      <c r="R45" s="136">
        <f t="shared" si="20"/>
        <v>0</v>
      </c>
      <c r="S45" s="139">
        <f t="shared" si="21"/>
        <v>0</v>
      </c>
      <c r="T45" s="152"/>
    </row>
    <row r="46" spans="1:20" ht="24">
      <c r="A46" s="137" t="s">
        <v>682</v>
      </c>
      <c r="B46" s="144" t="s">
        <v>110</v>
      </c>
      <c r="C46" s="145">
        <v>91952</v>
      </c>
      <c r="D46" s="47" t="s">
        <v>196</v>
      </c>
      <c r="E46" s="135" t="s">
        <v>41</v>
      </c>
      <c r="F46" s="148">
        <v>1</v>
      </c>
      <c r="G46" s="136"/>
      <c r="H46" s="136"/>
      <c r="I46" s="136">
        <f t="shared" si="12"/>
        <v>0</v>
      </c>
      <c r="J46" s="136">
        <f t="shared" si="13"/>
        <v>0</v>
      </c>
      <c r="K46" s="136">
        <f t="shared" si="14"/>
        <v>0</v>
      </c>
      <c r="L46" s="136">
        <f t="shared" si="15"/>
        <v>0</v>
      </c>
      <c r="M46" s="136">
        <f t="shared" si="16"/>
        <v>0</v>
      </c>
      <c r="N46" s="136">
        <f t="shared" si="17"/>
        <v>0</v>
      </c>
      <c r="O46" s="136">
        <f t="shared" si="18"/>
        <v>0</v>
      </c>
      <c r="P46" s="138" t="s">
        <v>118</v>
      </c>
      <c r="Q46" s="136">
        <f t="shared" si="19"/>
        <v>0</v>
      </c>
      <c r="R46" s="136">
        <f t="shared" si="20"/>
        <v>0</v>
      </c>
      <c r="S46" s="139">
        <f t="shared" si="21"/>
        <v>0</v>
      </c>
      <c r="T46" s="152"/>
    </row>
    <row r="47" spans="1:20" ht="36">
      <c r="A47" s="137" t="s">
        <v>683</v>
      </c>
      <c r="B47" s="144" t="s">
        <v>110</v>
      </c>
      <c r="C47" s="145">
        <v>92022</v>
      </c>
      <c r="D47" s="47" t="s">
        <v>208</v>
      </c>
      <c r="E47" s="135" t="s">
        <v>41</v>
      </c>
      <c r="F47" s="148">
        <v>12</v>
      </c>
      <c r="G47" s="136"/>
      <c r="H47" s="136"/>
      <c r="I47" s="136">
        <f t="shared" si="12"/>
        <v>0</v>
      </c>
      <c r="J47" s="136">
        <f t="shared" si="13"/>
        <v>0</v>
      </c>
      <c r="K47" s="136">
        <f t="shared" si="14"/>
        <v>0</v>
      </c>
      <c r="L47" s="136">
        <f t="shared" si="15"/>
        <v>0</v>
      </c>
      <c r="M47" s="136">
        <f t="shared" si="16"/>
        <v>0</v>
      </c>
      <c r="N47" s="136">
        <f t="shared" si="17"/>
        <v>0</v>
      </c>
      <c r="O47" s="136">
        <f t="shared" si="18"/>
        <v>0</v>
      </c>
      <c r="P47" s="138" t="s">
        <v>118</v>
      </c>
      <c r="Q47" s="136">
        <f t="shared" si="19"/>
        <v>0</v>
      </c>
      <c r="R47" s="136">
        <f t="shared" si="20"/>
        <v>0</v>
      </c>
      <c r="S47" s="139">
        <f t="shared" si="21"/>
        <v>0</v>
      </c>
      <c r="T47" s="152"/>
    </row>
    <row r="48" spans="1:20" ht="36">
      <c r="A48" s="137" t="s">
        <v>684</v>
      </c>
      <c r="B48" s="144" t="s">
        <v>110</v>
      </c>
      <c r="C48" s="145">
        <v>92002</v>
      </c>
      <c r="D48" s="47" t="s">
        <v>205</v>
      </c>
      <c r="E48" s="135" t="s">
        <v>41</v>
      </c>
      <c r="F48" s="148">
        <v>31</v>
      </c>
      <c r="G48" s="136"/>
      <c r="H48" s="136"/>
      <c r="I48" s="136">
        <f t="shared" si="12"/>
        <v>0</v>
      </c>
      <c r="J48" s="136">
        <f t="shared" si="13"/>
        <v>0</v>
      </c>
      <c r="K48" s="136">
        <f t="shared" si="14"/>
        <v>0</v>
      </c>
      <c r="L48" s="136">
        <f t="shared" si="15"/>
        <v>0</v>
      </c>
      <c r="M48" s="136">
        <f t="shared" si="16"/>
        <v>0</v>
      </c>
      <c r="N48" s="136">
        <f t="shared" si="17"/>
        <v>0</v>
      </c>
      <c r="O48" s="136">
        <f t="shared" si="18"/>
        <v>0</v>
      </c>
      <c r="P48" s="138" t="s">
        <v>118</v>
      </c>
      <c r="Q48" s="136">
        <f t="shared" si="19"/>
        <v>0</v>
      </c>
      <c r="R48" s="136">
        <f t="shared" si="20"/>
        <v>0</v>
      </c>
      <c r="S48" s="139">
        <f t="shared" si="21"/>
        <v>0</v>
      </c>
      <c r="T48" s="152"/>
    </row>
    <row r="49" spans="1:20" ht="36">
      <c r="A49" s="137" t="s">
        <v>685</v>
      </c>
      <c r="B49" s="144" t="s">
        <v>110</v>
      </c>
      <c r="C49" s="145">
        <v>92003</v>
      </c>
      <c r="D49" s="47" t="s">
        <v>206</v>
      </c>
      <c r="E49" s="135" t="s">
        <v>41</v>
      </c>
      <c r="F49" s="148">
        <v>42</v>
      </c>
      <c r="G49" s="136"/>
      <c r="H49" s="136"/>
      <c r="I49" s="136">
        <f t="shared" si="12"/>
        <v>0</v>
      </c>
      <c r="J49" s="136">
        <f t="shared" si="13"/>
        <v>0</v>
      </c>
      <c r="K49" s="136">
        <f t="shared" si="14"/>
        <v>0</v>
      </c>
      <c r="L49" s="136">
        <f t="shared" si="15"/>
        <v>0</v>
      </c>
      <c r="M49" s="136">
        <f t="shared" si="16"/>
        <v>0</v>
      </c>
      <c r="N49" s="136">
        <f t="shared" si="17"/>
        <v>0</v>
      </c>
      <c r="O49" s="136">
        <f t="shared" si="18"/>
        <v>0</v>
      </c>
      <c r="P49" s="138" t="s">
        <v>118</v>
      </c>
      <c r="Q49" s="136">
        <f t="shared" si="19"/>
        <v>0</v>
      </c>
      <c r="R49" s="136">
        <f t="shared" si="20"/>
        <v>0</v>
      </c>
      <c r="S49" s="139">
        <f t="shared" si="21"/>
        <v>0</v>
      </c>
      <c r="T49" s="152"/>
    </row>
    <row r="50" spans="1:20" ht="36">
      <c r="A50" s="137" t="s">
        <v>686</v>
      </c>
      <c r="B50" s="144" t="s">
        <v>110</v>
      </c>
      <c r="C50" s="145">
        <v>92010</v>
      </c>
      <c r="D50" s="47" t="s">
        <v>207</v>
      </c>
      <c r="E50" s="135" t="s">
        <v>41</v>
      </c>
      <c r="F50" s="148">
        <v>3</v>
      </c>
      <c r="G50" s="136"/>
      <c r="H50" s="136"/>
      <c r="I50" s="136">
        <f t="shared" si="12"/>
        <v>0</v>
      </c>
      <c r="J50" s="136">
        <f t="shared" si="13"/>
        <v>0</v>
      </c>
      <c r="K50" s="136">
        <f t="shared" si="14"/>
        <v>0</v>
      </c>
      <c r="L50" s="136">
        <f t="shared" si="15"/>
        <v>0</v>
      </c>
      <c r="M50" s="136">
        <f t="shared" si="16"/>
        <v>0</v>
      </c>
      <c r="N50" s="136">
        <f t="shared" si="17"/>
        <v>0</v>
      </c>
      <c r="O50" s="136">
        <f t="shared" si="18"/>
        <v>0</v>
      </c>
      <c r="P50" s="138" t="s">
        <v>118</v>
      </c>
      <c r="Q50" s="136">
        <f t="shared" si="19"/>
        <v>0</v>
      </c>
      <c r="R50" s="136">
        <f t="shared" si="20"/>
        <v>0</v>
      </c>
      <c r="S50" s="139">
        <f t="shared" si="21"/>
        <v>0</v>
      </c>
      <c r="T50" s="152"/>
    </row>
    <row r="51" spans="1:20" ht="36">
      <c r="A51" s="137" t="s">
        <v>687</v>
      </c>
      <c r="B51" s="144" t="s">
        <v>110</v>
      </c>
      <c r="C51" s="145">
        <v>91994</v>
      </c>
      <c r="D51" s="47" t="s">
        <v>201</v>
      </c>
      <c r="E51" s="135" t="s">
        <v>41</v>
      </c>
      <c r="F51" s="148">
        <v>25</v>
      </c>
      <c r="G51" s="136"/>
      <c r="H51" s="136"/>
      <c r="I51" s="136">
        <f t="shared" si="12"/>
        <v>0</v>
      </c>
      <c r="J51" s="136">
        <f t="shared" si="13"/>
        <v>0</v>
      </c>
      <c r="K51" s="136">
        <f t="shared" si="14"/>
        <v>0</v>
      </c>
      <c r="L51" s="136">
        <f t="shared" si="15"/>
        <v>0</v>
      </c>
      <c r="M51" s="136">
        <f t="shared" si="16"/>
        <v>0</v>
      </c>
      <c r="N51" s="136">
        <f t="shared" si="17"/>
        <v>0</v>
      </c>
      <c r="O51" s="136">
        <f t="shared" si="18"/>
        <v>0</v>
      </c>
      <c r="P51" s="138" t="s">
        <v>118</v>
      </c>
      <c r="Q51" s="136">
        <f t="shared" si="19"/>
        <v>0</v>
      </c>
      <c r="R51" s="136">
        <f t="shared" si="20"/>
        <v>0</v>
      </c>
      <c r="S51" s="139">
        <f t="shared" si="21"/>
        <v>0</v>
      </c>
      <c r="T51" s="152"/>
    </row>
    <row r="52" spans="1:20" ht="36">
      <c r="A52" s="137" t="s">
        <v>688</v>
      </c>
      <c r="B52" s="144" t="s">
        <v>110</v>
      </c>
      <c r="C52" s="145">
        <v>91995</v>
      </c>
      <c r="D52" s="47" t="s">
        <v>202</v>
      </c>
      <c r="E52" s="135" t="s">
        <v>41</v>
      </c>
      <c r="F52" s="148">
        <v>50</v>
      </c>
      <c r="G52" s="136"/>
      <c r="H52" s="136"/>
      <c r="I52" s="136">
        <f t="shared" si="12"/>
        <v>0</v>
      </c>
      <c r="J52" s="136">
        <f t="shared" si="13"/>
        <v>0</v>
      </c>
      <c r="K52" s="136">
        <f t="shared" si="14"/>
        <v>0</v>
      </c>
      <c r="L52" s="136">
        <f t="shared" si="15"/>
        <v>0</v>
      </c>
      <c r="M52" s="136">
        <f t="shared" si="16"/>
        <v>0</v>
      </c>
      <c r="N52" s="136">
        <f t="shared" si="17"/>
        <v>0</v>
      </c>
      <c r="O52" s="136">
        <f t="shared" si="18"/>
        <v>0</v>
      </c>
      <c r="P52" s="138" t="s">
        <v>118</v>
      </c>
      <c r="Q52" s="136">
        <f t="shared" si="19"/>
        <v>0</v>
      </c>
      <c r="R52" s="136">
        <f t="shared" si="20"/>
        <v>0</v>
      </c>
      <c r="S52" s="139">
        <f t="shared" si="21"/>
        <v>0</v>
      </c>
      <c r="T52" s="152"/>
    </row>
    <row r="53" spans="1:20">
      <c r="A53" s="137" t="s">
        <v>689</v>
      </c>
      <c r="B53" s="144" t="s">
        <v>271</v>
      </c>
      <c r="C53" s="145">
        <v>2615</v>
      </c>
      <c r="D53" s="47" t="s">
        <v>839</v>
      </c>
      <c r="E53" s="135" t="s">
        <v>41</v>
      </c>
      <c r="F53" s="148">
        <v>1</v>
      </c>
      <c r="G53" s="136"/>
      <c r="H53" s="136"/>
      <c r="I53" s="136">
        <f t="shared" si="12"/>
        <v>0</v>
      </c>
      <c r="J53" s="136">
        <f t="shared" si="13"/>
        <v>0</v>
      </c>
      <c r="K53" s="136">
        <f t="shared" si="14"/>
        <v>0</v>
      </c>
      <c r="L53" s="136">
        <f t="shared" si="15"/>
        <v>0</v>
      </c>
      <c r="M53" s="136">
        <f t="shared" si="16"/>
        <v>0</v>
      </c>
      <c r="N53" s="136">
        <f t="shared" si="17"/>
        <v>0</v>
      </c>
      <c r="O53" s="136">
        <f t="shared" si="18"/>
        <v>0</v>
      </c>
      <c r="P53" s="138" t="s">
        <v>118</v>
      </c>
      <c r="Q53" s="136">
        <f t="shared" si="19"/>
        <v>0</v>
      </c>
      <c r="R53" s="136">
        <f t="shared" si="20"/>
        <v>0</v>
      </c>
      <c r="S53" s="139">
        <f t="shared" si="21"/>
        <v>0</v>
      </c>
      <c r="T53" s="152"/>
    </row>
    <row r="54" spans="1:20" ht="24">
      <c r="A54" s="137" t="s">
        <v>690</v>
      </c>
      <c r="B54" s="144" t="s">
        <v>110</v>
      </c>
      <c r="C54" s="145">
        <v>101632</v>
      </c>
      <c r="D54" s="47" t="s">
        <v>253</v>
      </c>
      <c r="E54" s="135" t="s">
        <v>41</v>
      </c>
      <c r="F54" s="148">
        <v>9</v>
      </c>
      <c r="G54" s="136"/>
      <c r="H54" s="136"/>
      <c r="I54" s="136">
        <f t="shared" si="12"/>
        <v>0</v>
      </c>
      <c r="J54" s="136">
        <f t="shared" si="13"/>
        <v>0</v>
      </c>
      <c r="K54" s="136">
        <f t="shared" si="14"/>
        <v>0</v>
      </c>
      <c r="L54" s="136">
        <f t="shared" si="15"/>
        <v>0</v>
      </c>
      <c r="M54" s="136">
        <f t="shared" si="16"/>
        <v>0</v>
      </c>
      <c r="N54" s="136">
        <f t="shared" si="17"/>
        <v>0</v>
      </c>
      <c r="O54" s="136">
        <f t="shared" si="18"/>
        <v>0</v>
      </c>
      <c r="P54" s="138" t="s">
        <v>118</v>
      </c>
      <c r="Q54" s="136">
        <f t="shared" si="19"/>
        <v>0</v>
      </c>
      <c r="R54" s="136">
        <f t="shared" si="20"/>
        <v>0</v>
      </c>
      <c r="S54" s="139">
        <f t="shared" si="21"/>
        <v>0</v>
      </c>
      <c r="T54" s="152"/>
    </row>
    <row r="55" spans="1:20">
      <c r="A55" s="137" t="s">
        <v>691</v>
      </c>
      <c r="B55" s="144" t="s">
        <v>271</v>
      </c>
      <c r="C55" s="145">
        <v>2616</v>
      </c>
      <c r="D55" s="47" t="s">
        <v>840</v>
      </c>
      <c r="E55" s="135" t="s">
        <v>41</v>
      </c>
      <c r="F55" s="148">
        <v>9</v>
      </c>
      <c r="G55" s="136"/>
      <c r="H55" s="136"/>
      <c r="I55" s="136">
        <f t="shared" si="12"/>
        <v>0</v>
      </c>
      <c r="J55" s="136">
        <f t="shared" si="13"/>
        <v>0</v>
      </c>
      <c r="K55" s="136">
        <f t="shared" si="14"/>
        <v>0</v>
      </c>
      <c r="L55" s="136">
        <f t="shared" si="15"/>
        <v>0</v>
      </c>
      <c r="M55" s="136">
        <f t="shared" si="16"/>
        <v>0</v>
      </c>
      <c r="N55" s="136">
        <f t="shared" si="17"/>
        <v>0</v>
      </c>
      <c r="O55" s="136">
        <f t="shared" si="18"/>
        <v>0</v>
      </c>
      <c r="P55" s="138" t="s">
        <v>118</v>
      </c>
      <c r="Q55" s="136">
        <f t="shared" si="19"/>
        <v>0</v>
      </c>
      <c r="R55" s="136">
        <f t="shared" si="20"/>
        <v>0</v>
      </c>
      <c r="S55" s="139">
        <f t="shared" si="21"/>
        <v>0</v>
      </c>
      <c r="T55" s="152"/>
    </row>
    <row r="56" spans="1:20" ht="24">
      <c r="A56" s="137" t="s">
        <v>692</v>
      </c>
      <c r="B56" s="144" t="s">
        <v>110</v>
      </c>
      <c r="C56" s="145">
        <v>93660</v>
      </c>
      <c r="D56" s="47" t="s">
        <v>278</v>
      </c>
      <c r="E56" s="135" t="s">
        <v>41</v>
      </c>
      <c r="F56" s="148">
        <v>41</v>
      </c>
      <c r="G56" s="136"/>
      <c r="H56" s="136"/>
      <c r="I56" s="136">
        <f t="shared" si="12"/>
        <v>0</v>
      </c>
      <c r="J56" s="136">
        <f t="shared" si="13"/>
        <v>0</v>
      </c>
      <c r="K56" s="136">
        <f t="shared" si="14"/>
        <v>0</v>
      </c>
      <c r="L56" s="136">
        <f t="shared" si="15"/>
        <v>0</v>
      </c>
      <c r="M56" s="136">
        <f t="shared" si="16"/>
        <v>0</v>
      </c>
      <c r="N56" s="136">
        <f t="shared" si="17"/>
        <v>0</v>
      </c>
      <c r="O56" s="136">
        <f t="shared" si="18"/>
        <v>0</v>
      </c>
      <c r="P56" s="138" t="s">
        <v>118</v>
      </c>
      <c r="Q56" s="136">
        <f t="shared" si="19"/>
        <v>0</v>
      </c>
      <c r="R56" s="136">
        <f t="shared" si="20"/>
        <v>0</v>
      </c>
      <c r="S56" s="139">
        <f t="shared" si="21"/>
        <v>0</v>
      </c>
      <c r="T56" s="152"/>
    </row>
    <row r="57" spans="1:20" ht="24">
      <c r="A57" s="137" t="s">
        <v>693</v>
      </c>
      <c r="B57" s="144" t="s">
        <v>271</v>
      </c>
      <c r="C57" s="145">
        <v>2692</v>
      </c>
      <c r="D57" s="47" t="s">
        <v>841</v>
      </c>
      <c r="E57" s="135" t="s">
        <v>41</v>
      </c>
      <c r="F57" s="148">
        <v>4</v>
      </c>
      <c r="G57" s="136"/>
      <c r="H57" s="136"/>
      <c r="I57" s="136">
        <f t="shared" si="12"/>
        <v>0</v>
      </c>
      <c r="J57" s="136">
        <f t="shared" si="13"/>
        <v>0</v>
      </c>
      <c r="K57" s="136">
        <f t="shared" si="14"/>
        <v>0</v>
      </c>
      <c r="L57" s="136">
        <f t="shared" si="15"/>
        <v>0</v>
      </c>
      <c r="M57" s="136">
        <f t="shared" si="16"/>
        <v>0</v>
      </c>
      <c r="N57" s="136">
        <f t="shared" si="17"/>
        <v>0</v>
      </c>
      <c r="O57" s="136">
        <f t="shared" si="18"/>
        <v>0</v>
      </c>
      <c r="P57" s="138" t="s">
        <v>118</v>
      </c>
      <c r="Q57" s="136">
        <f t="shared" si="19"/>
        <v>0</v>
      </c>
      <c r="R57" s="136">
        <f t="shared" si="20"/>
        <v>0</v>
      </c>
      <c r="S57" s="139">
        <f t="shared" si="21"/>
        <v>0</v>
      </c>
      <c r="T57" s="152"/>
    </row>
    <row r="58" spans="1:20">
      <c r="A58" s="137" t="s">
        <v>694</v>
      </c>
      <c r="B58" s="144" t="s">
        <v>271</v>
      </c>
      <c r="C58" s="145">
        <v>2693</v>
      </c>
      <c r="D58" s="47" t="s">
        <v>842</v>
      </c>
      <c r="E58" s="135" t="s">
        <v>41</v>
      </c>
      <c r="F58" s="148">
        <v>2</v>
      </c>
      <c r="G58" s="136"/>
      <c r="H58" s="136"/>
      <c r="I58" s="136">
        <f t="shared" si="12"/>
        <v>0</v>
      </c>
      <c r="J58" s="136">
        <f t="shared" si="13"/>
        <v>0</v>
      </c>
      <c r="K58" s="136">
        <f t="shared" si="14"/>
        <v>0</v>
      </c>
      <c r="L58" s="136">
        <f t="shared" si="15"/>
        <v>0</v>
      </c>
      <c r="M58" s="136">
        <f t="shared" si="16"/>
        <v>0</v>
      </c>
      <c r="N58" s="136">
        <f t="shared" si="17"/>
        <v>0</v>
      </c>
      <c r="O58" s="136">
        <f t="shared" si="18"/>
        <v>0</v>
      </c>
      <c r="P58" s="138" t="s">
        <v>118</v>
      </c>
      <c r="Q58" s="136">
        <f t="shared" si="19"/>
        <v>0</v>
      </c>
      <c r="R58" s="136">
        <f t="shared" si="20"/>
        <v>0</v>
      </c>
      <c r="S58" s="139">
        <f t="shared" si="21"/>
        <v>0</v>
      </c>
      <c r="T58" s="152"/>
    </row>
    <row r="59" spans="1:20" ht="24">
      <c r="A59" s="137" t="s">
        <v>695</v>
      </c>
      <c r="B59" s="144" t="s">
        <v>110</v>
      </c>
      <c r="C59" s="145">
        <v>101894</v>
      </c>
      <c r="D59" s="47" t="s">
        <v>285</v>
      </c>
      <c r="E59" s="135" t="s">
        <v>41</v>
      </c>
      <c r="F59" s="148">
        <v>4</v>
      </c>
      <c r="G59" s="136"/>
      <c r="H59" s="136"/>
      <c r="I59" s="136">
        <f t="shared" si="12"/>
        <v>0</v>
      </c>
      <c r="J59" s="136">
        <f t="shared" si="13"/>
        <v>0</v>
      </c>
      <c r="K59" s="136">
        <f t="shared" si="14"/>
        <v>0</v>
      </c>
      <c r="L59" s="136">
        <f t="shared" si="15"/>
        <v>0</v>
      </c>
      <c r="M59" s="136">
        <f t="shared" si="16"/>
        <v>0</v>
      </c>
      <c r="N59" s="136">
        <f t="shared" si="17"/>
        <v>0</v>
      </c>
      <c r="O59" s="136">
        <f t="shared" si="18"/>
        <v>0</v>
      </c>
      <c r="P59" s="138" t="s">
        <v>118</v>
      </c>
      <c r="Q59" s="136">
        <f t="shared" si="19"/>
        <v>0</v>
      </c>
      <c r="R59" s="136">
        <f t="shared" si="20"/>
        <v>0</v>
      </c>
      <c r="S59" s="139">
        <f t="shared" si="21"/>
        <v>0</v>
      </c>
      <c r="T59" s="152"/>
    </row>
    <row r="60" spans="1:20" ht="24">
      <c r="A60" s="137" t="s">
        <v>696</v>
      </c>
      <c r="B60" s="144" t="s">
        <v>110</v>
      </c>
      <c r="C60" s="145">
        <v>93661</v>
      </c>
      <c r="D60" s="47" t="s">
        <v>279</v>
      </c>
      <c r="E60" s="135" t="s">
        <v>41</v>
      </c>
      <c r="F60" s="148">
        <v>7</v>
      </c>
      <c r="G60" s="136"/>
      <c r="H60" s="136"/>
      <c r="I60" s="136">
        <f t="shared" si="12"/>
        <v>0</v>
      </c>
      <c r="J60" s="136">
        <f t="shared" si="13"/>
        <v>0</v>
      </c>
      <c r="K60" s="136">
        <f t="shared" si="14"/>
        <v>0</v>
      </c>
      <c r="L60" s="136">
        <f t="shared" si="15"/>
        <v>0</v>
      </c>
      <c r="M60" s="136">
        <f t="shared" si="16"/>
        <v>0</v>
      </c>
      <c r="N60" s="136">
        <f t="shared" si="17"/>
        <v>0</v>
      </c>
      <c r="O60" s="136">
        <f t="shared" si="18"/>
        <v>0</v>
      </c>
      <c r="P60" s="138" t="s">
        <v>118</v>
      </c>
      <c r="Q60" s="136">
        <f t="shared" si="19"/>
        <v>0</v>
      </c>
      <c r="R60" s="136">
        <f t="shared" si="20"/>
        <v>0</v>
      </c>
      <c r="S60" s="139">
        <f t="shared" si="21"/>
        <v>0</v>
      </c>
      <c r="T60" s="152"/>
    </row>
    <row r="61" spans="1:20" ht="24">
      <c r="A61" s="137" t="s">
        <v>697</v>
      </c>
      <c r="B61" s="144" t="s">
        <v>110</v>
      </c>
      <c r="C61" s="145">
        <v>93662</v>
      </c>
      <c r="D61" s="47" t="s">
        <v>280</v>
      </c>
      <c r="E61" s="135" t="s">
        <v>41</v>
      </c>
      <c r="F61" s="148">
        <v>14</v>
      </c>
      <c r="G61" s="136"/>
      <c r="H61" s="136"/>
      <c r="I61" s="136">
        <f t="shared" si="12"/>
        <v>0</v>
      </c>
      <c r="J61" s="136">
        <f t="shared" si="13"/>
        <v>0</v>
      </c>
      <c r="K61" s="136">
        <f t="shared" si="14"/>
        <v>0</v>
      </c>
      <c r="L61" s="136">
        <f t="shared" si="15"/>
        <v>0</v>
      </c>
      <c r="M61" s="136">
        <f t="shared" si="16"/>
        <v>0</v>
      </c>
      <c r="N61" s="136">
        <f t="shared" si="17"/>
        <v>0</v>
      </c>
      <c r="O61" s="136">
        <f t="shared" si="18"/>
        <v>0</v>
      </c>
      <c r="P61" s="138" t="s">
        <v>118</v>
      </c>
      <c r="Q61" s="136">
        <f t="shared" si="19"/>
        <v>0</v>
      </c>
      <c r="R61" s="136">
        <f t="shared" si="20"/>
        <v>0</v>
      </c>
      <c r="S61" s="139">
        <f t="shared" si="21"/>
        <v>0</v>
      </c>
      <c r="T61" s="152"/>
    </row>
    <row r="62" spans="1:20" ht="24">
      <c r="A62" s="137" t="s">
        <v>698</v>
      </c>
      <c r="B62" s="144" t="s">
        <v>110</v>
      </c>
      <c r="C62" s="145">
        <v>93663</v>
      </c>
      <c r="D62" s="47" t="s">
        <v>281</v>
      </c>
      <c r="E62" s="135" t="s">
        <v>41</v>
      </c>
      <c r="F62" s="148">
        <v>1</v>
      </c>
      <c r="G62" s="136"/>
      <c r="H62" s="136"/>
      <c r="I62" s="136">
        <f t="shared" si="12"/>
        <v>0</v>
      </c>
      <c r="J62" s="136">
        <f t="shared" si="13"/>
        <v>0</v>
      </c>
      <c r="K62" s="136">
        <f t="shared" si="14"/>
        <v>0</v>
      </c>
      <c r="L62" s="136">
        <f t="shared" si="15"/>
        <v>0</v>
      </c>
      <c r="M62" s="136">
        <f t="shared" si="16"/>
        <v>0</v>
      </c>
      <c r="N62" s="136">
        <f t="shared" si="17"/>
        <v>0</v>
      </c>
      <c r="O62" s="136">
        <f t="shared" si="18"/>
        <v>0</v>
      </c>
      <c r="P62" s="138" t="s">
        <v>118</v>
      </c>
      <c r="Q62" s="136">
        <f t="shared" si="19"/>
        <v>0</v>
      </c>
      <c r="R62" s="136">
        <f t="shared" si="20"/>
        <v>0</v>
      </c>
      <c r="S62" s="139">
        <f t="shared" si="21"/>
        <v>0</v>
      </c>
      <c r="T62" s="152"/>
    </row>
    <row r="63" spans="1:20" ht="24">
      <c r="A63" s="137" t="s">
        <v>699</v>
      </c>
      <c r="B63" s="144" t="s">
        <v>110</v>
      </c>
      <c r="C63" s="145">
        <v>93665</v>
      </c>
      <c r="D63" s="47" t="s">
        <v>282</v>
      </c>
      <c r="E63" s="135" t="s">
        <v>41</v>
      </c>
      <c r="F63" s="148">
        <v>4</v>
      </c>
      <c r="G63" s="136"/>
      <c r="H63" s="136"/>
      <c r="I63" s="136">
        <f t="shared" si="12"/>
        <v>0</v>
      </c>
      <c r="J63" s="136">
        <f t="shared" si="13"/>
        <v>0</v>
      </c>
      <c r="K63" s="136">
        <f t="shared" si="14"/>
        <v>0</v>
      </c>
      <c r="L63" s="136">
        <f t="shared" si="15"/>
        <v>0</v>
      </c>
      <c r="M63" s="136">
        <f t="shared" si="16"/>
        <v>0</v>
      </c>
      <c r="N63" s="136">
        <f t="shared" si="17"/>
        <v>0</v>
      </c>
      <c r="O63" s="136">
        <f t="shared" si="18"/>
        <v>0</v>
      </c>
      <c r="P63" s="138" t="s">
        <v>118</v>
      </c>
      <c r="Q63" s="136">
        <f t="shared" si="19"/>
        <v>0</v>
      </c>
      <c r="R63" s="136">
        <f t="shared" si="20"/>
        <v>0</v>
      </c>
      <c r="S63" s="139">
        <f t="shared" si="21"/>
        <v>0</v>
      </c>
      <c r="T63" s="152"/>
    </row>
    <row r="64" spans="1:20" ht="24">
      <c r="A64" s="137" t="s">
        <v>700</v>
      </c>
      <c r="B64" s="144" t="s">
        <v>110</v>
      </c>
      <c r="C64" s="145">
        <v>101893</v>
      </c>
      <c r="D64" s="47" t="s">
        <v>284</v>
      </c>
      <c r="E64" s="135" t="s">
        <v>41</v>
      </c>
      <c r="F64" s="148">
        <v>7</v>
      </c>
      <c r="G64" s="136"/>
      <c r="H64" s="136"/>
      <c r="I64" s="136">
        <f t="shared" si="12"/>
        <v>0</v>
      </c>
      <c r="J64" s="136">
        <f t="shared" si="13"/>
        <v>0</v>
      </c>
      <c r="K64" s="136">
        <f t="shared" si="14"/>
        <v>0</v>
      </c>
      <c r="L64" s="136">
        <f t="shared" si="15"/>
        <v>0</v>
      </c>
      <c r="M64" s="136">
        <f t="shared" si="16"/>
        <v>0</v>
      </c>
      <c r="N64" s="136">
        <f t="shared" si="17"/>
        <v>0</v>
      </c>
      <c r="O64" s="136">
        <f t="shared" si="18"/>
        <v>0</v>
      </c>
      <c r="P64" s="138" t="s">
        <v>118</v>
      </c>
      <c r="Q64" s="136">
        <f t="shared" si="19"/>
        <v>0</v>
      </c>
      <c r="R64" s="136">
        <f t="shared" si="20"/>
        <v>0</v>
      </c>
      <c r="S64" s="139">
        <f t="shared" si="21"/>
        <v>0</v>
      </c>
      <c r="T64" s="152"/>
    </row>
    <row r="65" spans="1:20" ht="24">
      <c r="A65" s="137" t="s">
        <v>701</v>
      </c>
      <c r="B65" s="144" t="s">
        <v>110</v>
      </c>
      <c r="C65" s="145">
        <v>93668</v>
      </c>
      <c r="D65" s="47" t="s">
        <v>283</v>
      </c>
      <c r="E65" s="135" t="s">
        <v>41</v>
      </c>
      <c r="F65" s="148">
        <v>1</v>
      </c>
      <c r="G65" s="136"/>
      <c r="H65" s="136"/>
      <c r="I65" s="136">
        <f t="shared" si="12"/>
        <v>0</v>
      </c>
      <c r="J65" s="136">
        <f t="shared" si="13"/>
        <v>0</v>
      </c>
      <c r="K65" s="136">
        <f t="shared" si="14"/>
        <v>0</v>
      </c>
      <c r="L65" s="136">
        <f t="shared" si="15"/>
        <v>0</v>
      </c>
      <c r="M65" s="136">
        <f t="shared" si="16"/>
        <v>0</v>
      </c>
      <c r="N65" s="136">
        <f t="shared" si="17"/>
        <v>0</v>
      </c>
      <c r="O65" s="136">
        <f t="shared" si="18"/>
        <v>0</v>
      </c>
      <c r="P65" s="138" t="s">
        <v>118</v>
      </c>
      <c r="Q65" s="136">
        <f t="shared" si="19"/>
        <v>0</v>
      </c>
      <c r="R65" s="136">
        <f t="shared" si="20"/>
        <v>0</v>
      </c>
      <c r="S65" s="139">
        <f t="shared" si="21"/>
        <v>0</v>
      </c>
      <c r="T65" s="152"/>
    </row>
    <row r="66" spans="1:20" ht="36">
      <c r="A66" s="137" t="s">
        <v>702</v>
      </c>
      <c r="B66" s="144" t="s">
        <v>271</v>
      </c>
      <c r="C66" s="145">
        <v>2694</v>
      </c>
      <c r="D66" s="47" t="s">
        <v>843</v>
      </c>
      <c r="E66" s="135" t="s">
        <v>41</v>
      </c>
      <c r="F66" s="148">
        <v>1</v>
      </c>
      <c r="G66" s="136"/>
      <c r="H66" s="136"/>
      <c r="I66" s="136">
        <f t="shared" si="12"/>
        <v>0</v>
      </c>
      <c r="J66" s="136">
        <f t="shared" si="13"/>
        <v>0</v>
      </c>
      <c r="K66" s="136">
        <f t="shared" si="14"/>
        <v>0</v>
      </c>
      <c r="L66" s="136">
        <f t="shared" si="15"/>
        <v>0</v>
      </c>
      <c r="M66" s="136">
        <f t="shared" si="16"/>
        <v>0</v>
      </c>
      <c r="N66" s="136">
        <f t="shared" si="17"/>
        <v>0</v>
      </c>
      <c r="O66" s="136">
        <f t="shared" si="18"/>
        <v>0</v>
      </c>
      <c r="P66" s="138" t="s">
        <v>118</v>
      </c>
      <c r="Q66" s="136">
        <f t="shared" si="19"/>
        <v>0</v>
      </c>
      <c r="R66" s="136">
        <f t="shared" si="20"/>
        <v>0</v>
      </c>
      <c r="S66" s="139">
        <f t="shared" si="21"/>
        <v>0</v>
      </c>
      <c r="T66" s="152"/>
    </row>
    <row r="67" spans="1:20" ht="24">
      <c r="A67" s="137" t="s">
        <v>703</v>
      </c>
      <c r="B67" s="144" t="s">
        <v>271</v>
      </c>
      <c r="C67" s="145">
        <v>2618</v>
      </c>
      <c r="D67" s="47" t="s">
        <v>844</v>
      </c>
      <c r="E67" s="135" t="s">
        <v>41</v>
      </c>
      <c r="F67" s="148">
        <v>18</v>
      </c>
      <c r="G67" s="136"/>
      <c r="H67" s="136"/>
      <c r="I67" s="136">
        <f t="shared" si="12"/>
        <v>0</v>
      </c>
      <c r="J67" s="136">
        <f t="shared" si="13"/>
        <v>0</v>
      </c>
      <c r="K67" s="136">
        <f t="shared" si="14"/>
        <v>0</v>
      </c>
      <c r="L67" s="136">
        <f t="shared" si="15"/>
        <v>0</v>
      </c>
      <c r="M67" s="136">
        <f t="shared" si="16"/>
        <v>0</v>
      </c>
      <c r="N67" s="136">
        <f t="shared" si="17"/>
        <v>0</v>
      </c>
      <c r="O67" s="136">
        <f t="shared" si="18"/>
        <v>0</v>
      </c>
      <c r="P67" s="138" t="s">
        <v>118</v>
      </c>
      <c r="Q67" s="136">
        <f t="shared" si="19"/>
        <v>0</v>
      </c>
      <c r="R67" s="136">
        <f t="shared" si="20"/>
        <v>0</v>
      </c>
      <c r="S67" s="139">
        <f t="shared" si="21"/>
        <v>0</v>
      </c>
      <c r="T67" s="152"/>
    </row>
    <row r="68" spans="1:20" ht="36">
      <c r="A68" s="137" t="s">
        <v>704</v>
      </c>
      <c r="B68" s="144" t="s">
        <v>271</v>
      </c>
      <c r="C68" s="145">
        <v>2619</v>
      </c>
      <c r="D68" s="47" t="s">
        <v>845</v>
      </c>
      <c r="E68" s="135" t="s">
        <v>41</v>
      </c>
      <c r="F68" s="148">
        <v>8</v>
      </c>
      <c r="G68" s="136"/>
      <c r="H68" s="136"/>
      <c r="I68" s="136">
        <f t="shared" si="12"/>
        <v>0</v>
      </c>
      <c r="J68" s="136">
        <f t="shared" si="13"/>
        <v>0</v>
      </c>
      <c r="K68" s="136">
        <f t="shared" si="14"/>
        <v>0</v>
      </c>
      <c r="L68" s="136">
        <f t="shared" si="15"/>
        <v>0</v>
      </c>
      <c r="M68" s="136">
        <f t="shared" si="16"/>
        <v>0</v>
      </c>
      <c r="N68" s="136">
        <f t="shared" si="17"/>
        <v>0</v>
      </c>
      <c r="O68" s="136">
        <f t="shared" si="18"/>
        <v>0</v>
      </c>
      <c r="P68" s="138" t="s">
        <v>118</v>
      </c>
      <c r="Q68" s="136">
        <f t="shared" si="19"/>
        <v>0</v>
      </c>
      <c r="R68" s="136">
        <f t="shared" si="20"/>
        <v>0</v>
      </c>
      <c r="S68" s="139">
        <f t="shared" si="21"/>
        <v>0</v>
      </c>
      <c r="T68" s="152"/>
    </row>
    <row r="69" spans="1:20" ht="24">
      <c r="A69" s="137" t="s">
        <v>705</v>
      </c>
      <c r="B69" s="144" t="s">
        <v>271</v>
      </c>
      <c r="C69" s="145">
        <v>2621</v>
      </c>
      <c r="D69" s="47" t="s">
        <v>847</v>
      </c>
      <c r="E69" s="135" t="s">
        <v>41</v>
      </c>
      <c r="F69" s="148">
        <v>18</v>
      </c>
      <c r="G69" s="136"/>
      <c r="H69" s="136"/>
      <c r="I69" s="136">
        <f t="shared" si="12"/>
        <v>0</v>
      </c>
      <c r="J69" s="136">
        <f t="shared" si="13"/>
        <v>0</v>
      </c>
      <c r="K69" s="136">
        <f t="shared" si="14"/>
        <v>0</v>
      </c>
      <c r="L69" s="136">
        <f t="shared" si="15"/>
        <v>0</v>
      </c>
      <c r="M69" s="136">
        <f t="shared" si="16"/>
        <v>0</v>
      </c>
      <c r="N69" s="136">
        <f t="shared" si="17"/>
        <v>0</v>
      </c>
      <c r="O69" s="136">
        <f t="shared" si="18"/>
        <v>0</v>
      </c>
      <c r="P69" s="138" t="s">
        <v>118</v>
      </c>
      <c r="Q69" s="136">
        <f t="shared" si="19"/>
        <v>0</v>
      </c>
      <c r="R69" s="136">
        <f t="shared" si="20"/>
        <v>0</v>
      </c>
      <c r="S69" s="139">
        <f t="shared" si="21"/>
        <v>0</v>
      </c>
      <c r="T69" s="152"/>
    </row>
    <row r="70" spans="1:20">
      <c r="A70" s="137" t="s">
        <v>706</v>
      </c>
      <c r="B70" s="144" t="s">
        <v>271</v>
      </c>
      <c r="C70" s="145">
        <v>2622</v>
      </c>
      <c r="D70" s="47" t="s">
        <v>846</v>
      </c>
      <c r="E70" s="135" t="s">
        <v>41</v>
      </c>
      <c r="F70" s="148">
        <v>3</v>
      </c>
      <c r="G70" s="136"/>
      <c r="H70" s="136"/>
      <c r="I70" s="136">
        <f t="shared" si="12"/>
        <v>0</v>
      </c>
      <c r="J70" s="136">
        <f t="shared" si="13"/>
        <v>0</v>
      </c>
      <c r="K70" s="136">
        <f t="shared" si="14"/>
        <v>0</v>
      </c>
      <c r="L70" s="136">
        <f t="shared" si="15"/>
        <v>0</v>
      </c>
      <c r="M70" s="136">
        <f t="shared" si="16"/>
        <v>0</v>
      </c>
      <c r="N70" s="136">
        <f t="shared" si="17"/>
        <v>0</v>
      </c>
      <c r="O70" s="136">
        <f t="shared" si="18"/>
        <v>0</v>
      </c>
      <c r="P70" s="138" t="s">
        <v>118</v>
      </c>
      <c r="Q70" s="136">
        <f t="shared" si="19"/>
        <v>0</v>
      </c>
      <c r="R70" s="136">
        <f t="shared" si="20"/>
        <v>0</v>
      </c>
      <c r="S70" s="139">
        <f t="shared" si="21"/>
        <v>0</v>
      </c>
      <c r="T70" s="152"/>
    </row>
    <row r="71" spans="1:20">
      <c r="A71" s="137" t="s">
        <v>707</v>
      </c>
      <c r="B71" s="144" t="s">
        <v>271</v>
      </c>
      <c r="C71" s="145">
        <v>2623</v>
      </c>
      <c r="D71" s="47" t="s">
        <v>848</v>
      </c>
      <c r="E71" s="135" t="s">
        <v>41</v>
      </c>
      <c r="F71" s="148">
        <v>11</v>
      </c>
      <c r="G71" s="136"/>
      <c r="H71" s="136"/>
      <c r="I71" s="136">
        <f t="shared" si="12"/>
        <v>0</v>
      </c>
      <c r="J71" s="136">
        <f t="shared" si="13"/>
        <v>0</v>
      </c>
      <c r="K71" s="136">
        <f t="shared" si="14"/>
        <v>0</v>
      </c>
      <c r="L71" s="136">
        <f t="shared" si="15"/>
        <v>0</v>
      </c>
      <c r="M71" s="136">
        <f t="shared" si="16"/>
        <v>0</v>
      </c>
      <c r="N71" s="136">
        <f t="shared" si="17"/>
        <v>0</v>
      </c>
      <c r="O71" s="136">
        <f t="shared" si="18"/>
        <v>0</v>
      </c>
      <c r="P71" s="138" t="s">
        <v>118</v>
      </c>
      <c r="Q71" s="136">
        <f t="shared" si="19"/>
        <v>0</v>
      </c>
      <c r="R71" s="136">
        <f t="shared" si="20"/>
        <v>0</v>
      </c>
      <c r="S71" s="139">
        <f t="shared" si="21"/>
        <v>0</v>
      </c>
      <c r="T71" s="152"/>
    </row>
    <row r="72" spans="1:20">
      <c r="A72" s="137" t="s">
        <v>708</v>
      </c>
      <c r="B72" s="144" t="s">
        <v>271</v>
      </c>
      <c r="C72" s="145">
        <v>2624</v>
      </c>
      <c r="D72" s="47" t="s">
        <v>848</v>
      </c>
      <c r="E72" s="135" t="s">
        <v>41</v>
      </c>
      <c r="F72" s="148">
        <v>33</v>
      </c>
      <c r="G72" s="136"/>
      <c r="H72" s="136"/>
      <c r="I72" s="136">
        <f t="shared" si="12"/>
        <v>0</v>
      </c>
      <c r="J72" s="136">
        <f t="shared" si="13"/>
        <v>0</v>
      </c>
      <c r="K72" s="136">
        <f t="shared" si="14"/>
        <v>0</v>
      </c>
      <c r="L72" s="136">
        <f t="shared" si="15"/>
        <v>0</v>
      </c>
      <c r="M72" s="136">
        <f t="shared" si="16"/>
        <v>0</v>
      </c>
      <c r="N72" s="136">
        <f t="shared" si="17"/>
        <v>0</v>
      </c>
      <c r="O72" s="136">
        <f t="shared" si="18"/>
        <v>0</v>
      </c>
      <c r="P72" s="138" t="s">
        <v>118</v>
      </c>
      <c r="Q72" s="136">
        <f t="shared" si="19"/>
        <v>0</v>
      </c>
      <c r="R72" s="136">
        <f t="shared" si="20"/>
        <v>0</v>
      </c>
      <c r="S72" s="139">
        <f t="shared" si="21"/>
        <v>0</v>
      </c>
      <c r="T72" s="152"/>
    </row>
    <row r="73" spans="1:20" ht="24">
      <c r="A73" s="137" t="s">
        <v>709</v>
      </c>
      <c r="B73" s="144" t="s">
        <v>271</v>
      </c>
      <c r="C73" s="145">
        <v>2625</v>
      </c>
      <c r="D73" s="47" t="s">
        <v>849</v>
      </c>
      <c r="E73" s="135" t="s">
        <v>41</v>
      </c>
      <c r="F73" s="148">
        <v>4</v>
      </c>
      <c r="G73" s="136"/>
      <c r="H73" s="136"/>
      <c r="I73" s="136">
        <f t="shared" si="12"/>
        <v>0</v>
      </c>
      <c r="J73" s="136">
        <f t="shared" si="13"/>
        <v>0</v>
      </c>
      <c r="K73" s="136">
        <f t="shared" si="14"/>
        <v>0</v>
      </c>
      <c r="L73" s="136">
        <f t="shared" si="15"/>
        <v>0</v>
      </c>
      <c r="M73" s="136">
        <f t="shared" si="16"/>
        <v>0</v>
      </c>
      <c r="N73" s="136">
        <f t="shared" si="17"/>
        <v>0</v>
      </c>
      <c r="O73" s="136">
        <f t="shared" si="18"/>
        <v>0</v>
      </c>
      <c r="P73" s="138" t="s">
        <v>118</v>
      </c>
      <c r="Q73" s="136">
        <f t="shared" si="19"/>
        <v>0</v>
      </c>
      <c r="R73" s="136">
        <f t="shared" si="20"/>
        <v>0</v>
      </c>
      <c r="S73" s="139">
        <f t="shared" si="21"/>
        <v>0</v>
      </c>
      <c r="T73" s="152"/>
    </row>
    <row r="74" spans="1:20" ht="24">
      <c r="A74" s="137" t="s">
        <v>710</v>
      </c>
      <c r="B74" s="144" t="s">
        <v>271</v>
      </c>
      <c r="C74" s="145">
        <v>2626</v>
      </c>
      <c r="D74" s="47" t="s">
        <v>850</v>
      </c>
      <c r="E74" s="135" t="s">
        <v>41</v>
      </c>
      <c r="F74" s="148">
        <v>88.6</v>
      </c>
      <c r="G74" s="136"/>
      <c r="H74" s="136"/>
      <c r="I74" s="136">
        <f t="shared" si="12"/>
        <v>0</v>
      </c>
      <c r="J74" s="136">
        <f t="shared" si="13"/>
        <v>0</v>
      </c>
      <c r="K74" s="136">
        <f t="shared" si="14"/>
        <v>0</v>
      </c>
      <c r="L74" s="136">
        <f t="shared" si="15"/>
        <v>0</v>
      </c>
      <c r="M74" s="136">
        <f t="shared" si="16"/>
        <v>0</v>
      </c>
      <c r="N74" s="136">
        <f t="shared" si="17"/>
        <v>0</v>
      </c>
      <c r="O74" s="136">
        <f t="shared" si="18"/>
        <v>0</v>
      </c>
      <c r="P74" s="138" t="s">
        <v>118</v>
      </c>
      <c r="Q74" s="136">
        <f t="shared" si="19"/>
        <v>0</v>
      </c>
      <c r="R74" s="136">
        <f t="shared" si="20"/>
        <v>0</v>
      </c>
      <c r="S74" s="139">
        <f t="shared" si="21"/>
        <v>0</v>
      </c>
      <c r="T74" s="152"/>
    </row>
    <row r="75" spans="1:20" ht="24">
      <c r="A75" s="137" t="s">
        <v>711</v>
      </c>
      <c r="B75" s="144" t="s">
        <v>271</v>
      </c>
      <c r="C75" s="145">
        <v>2627</v>
      </c>
      <c r="D75" s="47" t="s">
        <v>851</v>
      </c>
      <c r="E75" s="135" t="s">
        <v>41</v>
      </c>
      <c r="F75" s="148">
        <v>87</v>
      </c>
      <c r="G75" s="136"/>
      <c r="H75" s="136"/>
      <c r="I75" s="136">
        <f t="shared" si="12"/>
        <v>0</v>
      </c>
      <c r="J75" s="136">
        <f t="shared" si="13"/>
        <v>0</v>
      </c>
      <c r="K75" s="136">
        <f t="shared" si="14"/>
        <v>0</v>
      </c>
      <c r="L75" s="136">
        <f t="shared" si="15"/>
        <v>0</v>
      </c>
      <c r="M75" s="136">
        <f t="shared" si="16"/>
        <v>0</v>
      </c>
      <c r="N75" s="136">
        <f t="shared" si="17"/>
        <v>0</v>
      </c>
      <c r="O75" s="136">
        <f t="shared" si="18"/>
        <v>0</v>
      </c>
      <c r="P75" s="138" t="s">
        <v>118</v>
      </c>
      <c r="Q75" s="136">
        <f t="shared" si="19"/>
        <v>0</v>
      </c>
      <c r="R75" s="136">
        <f t="shared" si="20"/>
        <v>0</v>
      </c>
      <c r="S75" s="139">
        <f t="shared" si="21"/>
        <v>0</v>
      </c>
      <c r="T75" s="152"/>
    </row>
    <row r="76" spans="1:20" ht="24">
      <c r="A76" s="137" t="s">
        <v>712</v>
      </c>
      <c r="B76" s="144" t="s">
        <v>271</v>
      </c>
      <c r="C76" s="145">
        <v>2628</v>
      </c>
      <c r="D76" s="47" t="s">
        <v>852</v>
      </c>
      <c r="E76" s="135" t="s">
        <v>41</v>
      </c>
      <c r="F76" s="148">
        <v>7</v>
      </c>
      <c r="G76" s="136"/>
      <c r="H76" s="136"/>
      <c r="I76" s="136">
        <f t="shared" si="12"/>
        <v>0</v>
      </c>
      <c r="J76" s="136">
        <f t="shared" si="13"/>
        <v>0</v>
      </c>
      <c r="K76" s="136">
        <f t="shared" si="14"/>
        <v>0</v>
      </c>
      <c r="L76" s="136">
        <f t="shared" si="15"/>
        <v>0</v>
      </c>
      <c r="M76" s="136">
        <f t="shared" si="16"/>
        <v>0</v>
      </c>
      <c r="N76" s="136">
        <f t="shared" si="17"/>
        <v>0</v>
      </c>
      <c r="O76" s="136">
        <f t="shared" si="18"/>
        <v>0</v>
      </c>
      <c r="P76" s="138" t="s">
        <v>118</v>
      </c>
      <c r="Q76" s="136">
        <f t="shared" si="19"/>
        <v>0</v>
      </c>
      <c r="R76" s="136">
        <f t="shared" si="20"/>
        <v>0</v>
      </c>
      <c r="S76" s="139">
        <f t="shared" si="21"/>
        <v>0</v>
      </c>
      <c r="T76" s="152"/>
    </row>
    <row r="77" spans="1:20">
      <c r="A77" s="137" t="s">
        <v>713</v>
      </c>
      <c r="B77" s="144" t="s">
        <v>271</v>
      </c>
      <c r="C77" s="145">
        <v>2630</v>
      </c>
      <c r="D77" s="47" t="s">
        <v>853</v>
      </c>
      <c r="E77" s="135" t="s">
        <v>41</v>
      </c>
      <c r="F77" s="148">
        <v>96</v>
      </c>
      <c r="G77" s="136"/>
      <c r="H77" s="136"/>
      <c r="I77" s="136">
        <f t="shared" si="12"/>
        <v>0</v>
      </c>
      <c r="J77" s="136">
        <f t="shared" si="13"/>
        <v>0</v>
      </c>
      <c r="K77" s="136">
        <f t="shared" si="14"/>
        <v>0</v>
      </c>
      <c r="L77" s="136">
        <f t="shared" si="15"/>
        <v>0</v>
      </c>
      <c r="M77" s="136">
        <f t="shared" si="16"/>
        <v>0</v>
      </c>
      <c r="N77" s="136">
        <f t="shared" si="17"/>
        <v>0</v>
      </c>
      <c r="O77" s="136">
        <f t="shared" si="18"/>
        <v>0</v>
      </c>
      <c r="P77" s="138" t="s">
        <v>118</v>
      </c>
      <c r="Q77" s="136">
        <f t="shared" si="19"/>
        <v>0</v>
      </c>
      <c r="R77" s="136">
        <f t="shared" si="20"/>
        <v>0</v>
      </c>
      <c r="S77" s="139">
        <f t="shared" si="21"/>
        <v>0</v>
      </c>
      <c r="T77" s="152"/>
    </row>
    <row r="78" spans="1:20" ht="36">
      <c r="A78" s="137" t="s">
        <v>714</v>
      </c>
      <c r="B78" s="144" t="s">
        <v>271</v>
      </c>
      <c r="C78" s="145">
        <v>2631</v>
      </c>
      <c r="D78" s="47" t="s">
        <v>854</v>
      </c>
      <c r="E78" s="135" t="s">
        <v>41</v>
      </c>
      <c r="F78" s="148">
        <v>5</v>
      </c>
      <c r="G78" s="136"/>
      <c r="H78" s="136"/>
      <c r="I78" s="136">
        <f t="shared" si="12"/>
        <v>0</v>
      </c>
      <c r="J78" s="136">
        <f t="shared" si="13"/>
        <v>0</v>
      </c>
      <c r="K78" s="136">
        <f t="shared" si="14"/>
        <v>0</v>
      </c>
      <c r="L78" s="136">
        <f t="shared" si="15"/>
        <v>0</v>
      </c>
      <c r="M78" s="136">
        <f t="shared" si="16"/>
        <v>0</v>
      </c>
      <c r="N78" s="136">
        <f t="shared" si="17"/>
        <v>0</v>
      </c>
      <c r="O78" s="136">
        <f t="shared" si="18"/>
        <v>0</v>
      </c>
      <c r="P78" s="138" t="s">
        <v>118</v>
      </c>
      <c r="Q78" s="136">
        <f t="shared" si="19"/>
        <v>0</v>
      </c>
      <c r="R78" s="136">
        <f t="shared" si="20"/>
        <v>0</v>
      </c>
      <c r="S78" s="139">
        <f t="shared" si="21"/>
        <v>0</v>
      </c>
      <c r="T78" s="152"/>
    </row>
    <row r="79" spans="1:20" ht="36">
      <c r="A79" s="137" t="s">
        <v>715</v>
      </c>
      <c r="B79" s="144" t="s">
        <v>110</v>
      </c>
      <c r="C79" s="145">
        <v>91837</v>
      </c>
      <c r="D79" s="47" t="s">
        <v>186</v>
      </c>
      <c r="E79" s="135" t="s">
        <v>45</v>
      </c>
      <c r="F79" s="148">
        <v>23.9</v>
      </c>
      <c r="G79" s="136"/>
      <c r="H79" s="136"/>
      <c r="I79" s="136">
        <f t="shared" ref="I79:I95" si="22">ROUND((H79+G79),2)</f>
        <v>0</v>
      </c>
      <c r="J79" s="136">
        <f t="shared" ref="J79:J95" si="23">ROUND((G79*F79),2)</f>
        <v>0</v>
      </c>
      <c r="K79" s="136">
        <f t="shared" ref="K79:K95" si="24">ROUND((H79*F79),2)</f>
        <v>0</v>
      </c>
      <c r="L79" s="136">
        <f t="shared" ref="L79:L95" si="25">ROUND((K79+J79),2)</f>
        <v>0</v>
      </c>
      <c r="M79" s="136">
        <f t="shared" ref="M79:M95" si="26">ROUND((IF(P79="BDI 1",((1+($S$3/100))*G79),((1+($S$4/100))*G79))),2)</f>
        <v>0</v>
      </c>
      <c r="N79" s="136">
        <f t="shared" ref="N79:N95" si="27">ROUND((IF(P79="BDI 1",((1+($S$3/100))*H79),((1+($S$4/100))*H79))),2)</f>
        <v>0</v>
      </c>
      <c r="O79" s="136">
        <f t="shared" ref="O79:O95" si="28">ROUND((M79+N79),2)</f>
        <v>0</v>
      </c>
      <c r="P79" s="138" t="s">
        <v>118</v>
      </c>
      <c r="Q79" s="136">
        <f t="shared" ref="Q79:Q95" si="29">ROUND(M79*F79,2)</f>
        <v>0</v>
      </c>
      <c r="R79" s="136">
        <f t="shared" ref="R79:R95" si="30">ROUND(N79*F79,2)</f>
        <v>0</v>
      </c>
      <c r="S79" s="139">
        <f t="shared" ref="S79:S95" si="31">ROUND(Q79+R79,2)</f>
        <v>0</v>
      </c>
      <c r="T79" s="152"/>
    </row>
    <row r="80" spans="1:20" ht="36">
      <c r="A80" s="137" t="s">
        <v>716</v>
      </c>
      <c r="B80" s="144" t="s">
        <v>110</v>
      </c>
      <c r="C80" s="145">
        <v>91835</v>
      </c>
      <c r="D80" s="47" t="s">
        <v>185</v>
      </c>
      <c r="E80" s="135" t="s">
        <v>45</v>
      </c>
      <c r="F80" s="148">
        <v>1046.5</v>
      </c>
      <c r="G80" s="136"/>
      <c r="H80" s="136"/>
      <c r="I80" s="136">
        <f t="shared" si="22"/>
        <v>0</v>
      </c>
      <c r="J80" s="136">
        <f t="shared" si="23"/>
        <v>0</v>
      </c>
      <c r="K80" s="136">
        <f t="shared" si="24"/>
        <v>0</v>
      </c>
      <c r="L80" s="136">
        <f t="shared" si="25"/>
        <v>0</v>
      </c>
      <c r="M80" s="136">
        <f t="shared" si="26"/>
        <v>0</v>
      </c>
      <c r="N80" s="136">
        <f t="shared" si="27"/>
        <v>0</v>
      </c>
      <c r="O80" s="136">
        <f t="shared" si="28"/>
        <v>0</v>
      </c>
      <c r="P80" s="138" t="s">
        <v>118</v>
      </c>
      <c r="Q80" s="136">
        <f t="shared" si="29"/>
        <v>0</v>
      </c>
      <c r="R80" s="136">
        <f t="shared" si="30"/>
        <v>0</v>
      </c>
      <c r="S80" s="139">
        <f t="shared" si="31"/>
        <v>0</v>
      </c>
      <c r="T80" s="152"/>
    </row>
    <row r="81" spans="1:20" ht="36">
      <c r="A81" s="137" t="s">
        <v>717</v>
      </c>
      <c r="B81" s="144" t="s">
        <v>110</v>
      </c>
      <c r="C81" s="145">
        <v>93008</v>
      </c>
      <c r="D81" s="47" t="s">
        <v>98</v>
      </c>
      <c r="E81" s="135" t="s">
        <v>45</v>
      </c>
      <c r="F81" s="148">
        <v>11.3</v>
      </c>
      <c r="G81" s="136"/>
      <c r="H81" s="136"/>
      <c r="I81" s="136">
        <f t="shared" si="22"/>
        <v>0</v>
      </c>
      <c r="J81" s="136">
        <f t="shared" si="23"/>
        <v>0</v>
      </c>
      <c r="K81" s="136">
        <f t="shared" si="24"/>
        <v>0</v>
      </c>
      <c r="L81" s="136">
        <f t="shared" si="25"/>
        <v>0</v>
      </c>
      <c r="M81" s="136">
        <f t="shared" si="26"/>
        <v>0</v>
      </c>
      <c r="N81" s="136">
        <f t="shared" si="27"/>
        <v>0</v>
      </c>
      <c r="O81" s="136">
        <f t="shared" si="28"/>
        <v>0</v>
      </c>
      <c r="P81" s="138" t="s">
        <v>118</v>
      </c>
      <c r="Q81" s="136">
        <f t="shared" si="29"/>
        <v>0</v>
      </c>
      <c r="R81" s="136">
        <f t="shared" si="30"/>
        <v>0</v>
      </c>
      <c r="S81" s="139">
        <f t="shared" si="31"/>
        <v>0</v>
      </c>
      <c r="T81" s="152"/>
    </row>
    <row r="82" spans="1:20" ht="36">
      <c r="A82" s="137" t="s">
        <v>718</v>
      </c>
      <c r="B82" s="144" t="s">
        <v>110</v>
      </c>
      <c r="C82" s="145">
        <v>91865</v>
      </c>
      <c r="D82" s="47" t="s">
        <v>187</v>
      </c>
      <c r="E82" s="135" t="s">
        <v>45</v>
      </c>
      <c r="F82" s="148">
        <v>225</v>
      </c>
      <c r="G82" s="136"/>
      <c r="H82" s="136"/>
      <c r="I82" s="136">
        <f t="shared" si="22"/>
        <v>0</v>
      </c>
      <c r="J82" s="136">
        <f t="shared" si="23"/>
        <v>0</v>
      </c>
      <c r="K82" s="136">
        <f t="shared" si="24"/>
        <v>0</v>
      </c>
      <c r="L82" s="136">
        <f t="shared" si="25"/>
        <v>0</v>
      </c>
      <c r="M82" s="136">
        <f t="shared" si="26"/>
        <v>0</v>
      </c>
      <c r="N82" s="136">
        <f t="shared" si="27"/>
        <v>0</v>
      </c>
      <c r="O82" s="136">
        <f t="shared" si="28"/>
        <v>0</v>
      </c>
      <c r="P82" s="138" t="s">
        <v>118</v>
      </c>
      <c r="Q82" s="136">
        <f t="shared" si="29"/>
        <v>0</v>
      </c>
      <c r="R82" s="136">
        <f t="shared" si="30"/>
        <v>0</v>
      </c>
      <c r="S82" s="139">
        <f t="shared" si="31"/>
        <v>0</v>
      </c>
      <c r="T82" s="152"/>
    </row>
    <row r="83" spans="1:20" ht="36">
      <c r="A83" s="137" t="s">
        <v>719</v>
      </c>
      <c r="B83" s="144" t="s">
        <v>110</v>
      </c>
      <c r="C83" s="145">
        <v>93009</v>
      </c>
      <c r="D83" s="47" t="s">
        <v>99</v>
      </c>
      <c r="E83" s="135" t="s">
        <v>45</v>
      </c>
      <c r="F83" s="148">
        <v>4.8</v>
      </c>
      <c r="G83" s="136"/>
      <c r="H83" s="136"/>
      <c r="I83" s="136">
        <f t="shared" si="22"/>
        <v>0</v>
      </c>
      <c r="J83" s="136">
        <f t="shared" si="23"/>
        <v>0</v>
      </c>
      <c r="K83" s="136">
        <f t="shared" si="24"/>
        <v>0</v>
      </c>
      <c r="L83" s="136">
        <f t="shared" si="25"/>
        <v>0</v>
      </c>
      <c r="M83" s="136">
        <f t="shared" si="26"/>
        <v>0</v>
      </c>
      <c r="N83" s="136">
        <f t="shared" si="27"/>
        <v>0</v>
      </c>
      <c r="O83" s="136">
        <f t="shared" si="28"/>
        <v>0</v>
      </c>
      <c r="P83" s="138" t="s">
        <v>118</v>
      </c>
      <c r="Q83" s="136">
        <f t="shared" si="29"/>
        <v>0</v>
      </c>
      <c r="R83" s="136">
        <f t="shared" si="30"/>
        <v>0</v>
      </c>
      <c r="S83" s="139">
        <f t="shared" si="31"/>
        <v>0</v>
      </c>
      <c r="T83" s="152"/>
    </row>
    <row r="84" spans="1:20" ht="36">
      <c r="A84" s="137" t="s">
        <v>720</v>
      </c>
      <c r="B84" s="144" t="s">
        <v>110</v>
      </c>
      <c r="C84" s="145">
        <v>93011</v>
      </c>
      <c r="D84" s="47" t="s">
        <v>100</v>
      </c>
      <c r="E84" s="135" t="s">
        <v>45</v>
      </c>
      <c r="F84" s="148">
        <v>9.1999999999999993</v>
      </c>
      <c r="G84" s="136"/>
      <c r="H84" s="136"/>
      <c r="I84" s="136">
        <f t="shared" si="22"/>
        <v>0</v>
      </c>
      <c r="J84" s="136">
        <f t="shared" si="23"/>
        <v>0</v>
      </c>
      <c r="K84" s="136">
        <f t="shared" si="24"/>
        <v>0</v>
      </c>
      <c r="L84" s="136">
        <f t="shared" si="25"/>
        <v>0</v>
      </c>
      <c r="M84" s="136">
        <f t="shared" si="26"/>
        <v>0</v>
      </c>
      <c r="N84" s="136">
        <f t="shared" si="27"/>
        <v>0</v>
      </c>
      <c r="O84" s="136">
        <f t="shared" si="28"/>
        <v>0</v>
      </c>
      <c r="P84" s="138" t="s">
        <v>118</v>
      </c>
      <c r="Q84" s="136">
        <f t="shared" si="29"/>
        <v>0</v>
      </c>
      <c r="R84" s="136">
        <f t="shared" si="30"/>
        <v>0</v>
      </c>
      <c r="S84" s="139">
        <f t="shared" si="31"/>
        <v>0</v>
      </c>
      <c r="T84" s="152"/>
    </row>
    <row r="85" spans="1:20" ht="36">
      <c r="A85" s="137" t="s">
        <v>721</v>
      </c>
      <c r="B85" s="144" t="s">
        <v>110</v>
      </c>
      <c r="C85" s="145">
        <v>93012</v>
      </c>
      <c r="D85" s="47" t="s">
        <v>101</v>
      </c>
      <c r="E85" s="135" t="s">
        <v>45</v>
      </c>
      <c r="F85" s="148">
        <v>22.8</v>
      </c>
      <c r="G85" s="136"/>
      <c r="H85" s="136"/>
      <c r="I85" s="136">
        <f t="shared" si="22"/>
        <v>0</v>
      </c>
      <c r="J85" s="136">
        <f t="shared" si="23"/>
        <v>0</v>
      </c>
      <c r="K85" s="136">
        <f t="shared" si="24"/>
        <v>0</v>
      </c>
      <c r="L85" s="136">
        <f t="shared" si="25"/>
        <v>0</v>
      </c>
      <c r="M85" s="136">
        <f t="shared" si="26"/>
        <v>0</v>
      </c>
      <c r="N85" s="136">
        <f t="shared" si="27"/>
        <v>0</v>
      </c>
      <c r="O85" s="136">
        <f t="shared" si="28"/>
        <v>0</v>
      </c>
      <c r="P85" s="138" t="s">
        <v>118</v>
      </c>
      <c r="Q85" s="136">
        <f t="shared" si="29"/>
        <v>0</v>
      </c>
      <c r="R85" s="136">
        <f t="shared" si="30"/>
        <v>0</v>
      </c>
      <c r="S85" s="139">
        <f t="shared" si="31"/>
        <v>0</v>
      </c>
      <c r="T85" s="152"/>
    </row>
    <row r="86" spans="1:20" ht="24">
      <c r="A86" s="137" t="s">
        <v>722</v>
      </c>
      <c r="B86" s="144" t="s">
        <v>271</v>
      </c>
      <c r="C86" s="145">
        <v>2632</v>
      </c>
      <c r="D86" s="47" t="s">
        <v>855</v>
      </c>
      <c r="E86" s="135" t="s">
        <v>41</v>
      </c>
      <c r="F86" s="148">
        <v>1</v>
      </c>
      <c r="G86" s="136"/>
      <c r="H86" s="136"/>
      <c r="I86" s="136">
        <f t="shared" si="22"/>
        <v>0</v>
      </c>
      <c r="J86" s="136">
        <f t="shared" si="23"/>
        <v>0</v>
      </c>
      <c r="K86" s="136">
        <f t="shared" si="24"/>
        <v>0</v>
      </c>
      <c r="L86" s="136">
        <f t="shared" si="25"/>
        <v>0</v>
      </c>
      <c r="M86" s="136">
        <f t="shared" si="26"/>
        <v>0</v>
      </c>
      <c r="N86" s="136">
        <f t="shared" si="27"/>
        <v>0</v>
      </c>
      <c r="O86" s="136">
        <f t="shared" si="28"/>
        <v>0</v>
      </c>
      <c r="P86" s="138" t="s">
        <v>118</v>
      </c>
      <c r="Q86" s="136">
        <f t="shared" si="29"/>
        <v>0</v>
      </c>
      <c r="R86" s="136">
        <f t="shared" si="30"/>
        <v>0</v>
      </c>
      <c r="S86" s="139">
        <f t="shared" si="31"/>
        <v>0</v>
      </c>
      <c r="T86" s="152"/>
    </row>
    <row r="87" spans="1:20" ht="36">
      <c r="A87" s="137" t="s">
        <v>723</v>
      </c>
      <c r="B87" s="144" t="s">
        <v>271</v>
      </c>
      <c r="C87" s="145">
        <v>2633</v>
      </c>
      <c r="D87" s="47" t="s">
        <v>856</v>
      </c>
      <c r="E87" s="135" t="s">
        <v>41</v>
      </c>
      <c r="F87" s="148">
        <v>3</v>
      </c>
      <c r="G87" s="136"/>
      <c r="H87" s="136"/>
      <c r="I87" s="136">
        <f t="shared" si="22"/>
        <v>0</v>
      </c>
      <c r="J87" s="136">
        <f t="shared" si="23"/>
        <v>0</v>
      </c>
      <c r="K87" s="136">
        <f t="shared" si="24"/>
        <v>0</v>
      </c>
      <c r="L87" s="136">
        <f t="shared" si="25"/>
        <v>0</v>
      </c>
      <c r="M87" s="136">
        <f t="shared" si="26"/>
        <v>0</v>
      </c>
      <c r="N87" s="136">
        <f t="shared" si="27"/>
        <v>0</v>
      </c>
      <c r="O87" s="136">
        <f t="shared" si="28"/>
        <v>0</v>
      </c>
      <c r="P87" s="138" t="s">
        <v>118</v>
      </c>
      <c r="Q87" s="136">
        <f t="shared" si="29"/>
        <v>0</v>
      </c>
      <c r="R87" s="136">
        <f t="shared" si="30"/>
        <v>0</v>
      </c>
      <c r="S87" s="139">
        <f t="shared" si="31"/>
        <v>0</v>
      </c>
      <c r="T87" s="152"/>
    </row>
    <row r="88" spans="1:20" ht="24">
      <c r="A88" s="137" t="s">
        <v>724</v>
      </c>
      <c r="B88" s="144" t="s">
        <v>271</v>
      </c>
      <c r="C88" s="145">
        <v>2634</v>
      </c>
      <c r="D88" s="47" t="s">
        <v>857</v>
      </c>
      <c r="E88" s="135" t="s">
        <v>41</v>
      </c>
      <c r="F88" s="148">
        <v>32</v>
      </c>
      <c r="G88" s="136"/>
      <c r="H88" s="136"/>
      <c r="I88" s="136">
        <f t="shared" si="22"/>
        <v>0</v>
      </c>
      <c r="J88" s="136">
        <f t="shared" si="23"/>
        <v>0</v>
      </c>
      <c r="K88" s="136">
        <f t="shared" si="24"/>
        <v>0</v>
      </c>
      <c r="L88" s="136">
        <f t="shared" si="25"/>
        <v>0</v>
      </c>
      <c r="M88" s="136">
        <f t="shared" si="26"/>
        <v>0</v>
      </c>
      <c r="N88" s="136">
        <f t="shared" si="27"/>
        <v>0</v>
      </c>
      <c r="O88" s="136">
        <f t="shared" si="28"/>
        <v>0</v>
      </c>
      <c r="P88" s="138" t="s">
        <v>118</v>
      </c>
      <c r="Q88" s="136">
        <f t="shared" si="29"/>
        <v>0</v>
      </c>
      <c r="R88" s="136">
        <f t="shared" si="30"/>
        <v>0</v>
      </c>
      <c r="S88" s="139">
        <f t="shared" si="31"/>
        <v>0</v>
      </c>
      <c r="T88" s="152"/>
    </row>
    <row r="89" spans="1:20" ht="24">
      <c r="A89" s="137" t="s">
        <v>725</v>
      </c>
      <c r="B89" s="144" t="s">
        <v>271</v>
      </c>
      <c r="C89" s="145">
        <v>2635</v>
      </c>
      <c r="D89" s="47" t="s">
        <v>858</v>
      </c>
      <c r="E89" s="135" t="s">
        <v>41</v>
      </c>
      <c r="F89" s="148">
        <v>102</v>
      </c>
      <c r="G89" s="136"/>
      <c r="H89" s="136"/>
      <c r="I89" s="136">
        <f t="shared" si="22"/>
        <v>0</v>
      </c>
      <c r="J89" s="136">
        <f t="shared" si="23"/>
        <v>0</v>
      </c>
      <c r="K89" s="136">
        <f t="shared" si="24"/>
        <v>0</v>
      </c>
      <c r="L89" s="136">
        <f t="shared" si="25"/>
        <v>0</v>
      </c>
      <c r="M89" s="136">
        <f t="shared" si="26"/>
        <v>0</v>
      </c>
      <c r="N89" s="136">
        <f t="shared" si="27"/>
        <v>0</v>
      </c>
      <c r="O89" s="136">
        <f t="shared" si="28"/>
        <v>0</v>
      </c>
      <c r="P89" s="138" t="s">
        <v>118</v>
      </c>
      <c r="Q89" s="136">
        <f t="shared" si="29"/>
        <v>0</v>
      </c>
      <c r="R89" s="136">
        <f t="shared" si="30"/>
        <v>0</v>
      </c>
      <c r="S89" s="139">
        <f t="shared" si="31"/>
        <v>0</v>
      </c>
      <c r="T89" s="152"/>
    </row>
    <row r="90" spans="1:20" ht="24">
      <c r="A90" s="137" t="s">
        <v>726</v>
      </c>
      <c r="B90" s="144" t="s">
        <v>110</v>
      </c>
      <c r="C90" s="145">
        <v>101538</v>
      </c>
      <c r="D90" s="47" t="s">
        <v>821</v>
      </c>
      <c r="E90" s="135" t="s">
        <v>41</v>
      </c>
      <c r="F90" s="148">
        <v>2</v>
      </c>
      <c r="G90" s="136"/>
      <c r="H90" s="136"/>
      <c r="I90" s="136">
        <f t="shared" si="22"/>
        <v>0</v>
      </c>
      <c r="J90" s="136">
        <f t="shared" si="23"/>
        <v>0</v>
      </c>
      <c r="K90" s="136">
        <f t="shared" si="24"/>
        <v>0</v>
      </c>
      <c r="L90" s="136">
        <f t="shared" si="25"/>
        <v>0</v>
      </c>
      <c r="M90" s="136">
        <f t="shared" si="26"/>
        <v>0</v>
      </c>
      <c r="N90" s="136">
        <f t="shared" si="27"/>
        <v>0</v>
      </c>
      <c r="O90" s="136">
        <f t="shared" si="28"/>
        <v>0</v>
      </c>
      <c r="P90" s="138" t="s">
        <v>118</v>
      </c>
      <c r="Q90" s="136">
        <f t="shared" si="29"/>
        <v>0</v>
      </c>
      <c r="R90" s="136">
        <f t="shared" si="30"/>
        <v>0</v>
      </c>
      <c r="S90" s="139">
        <f t="shared" si="31"/>
        <v>0</v>
      </c>
      <c r="T90" s="152"/>
    </row>
    <row r="91" spans="1:20" ht="24">
      <c r="A91" s="137" t="s">
        <v>727</v>
      </c>
      <c r="B91" s="144" t="s">
        <v>110</v>
      </c>
      <c r="C91" s="145">
        <v>97361</v>
      </c>
      <c r="D91" s="47" t="s">
        <v>287</v>
      </c>
      <c r="E91" s="135" t="s">
        <v>41</v>
      </c>
      <c r="F91" s="148">
        <v>1</v>
      </c>
      <c r="G91" s="136"/>
      <c r="H91" s="136"/>
      <c r="I91" s="136">
        <f t="shared" si="22"/>
        <v>0</v>
      </c>
      <c r="J91" s="136">
        <f t="shared" si="23"/>
        <v>0</v>
      </c>
      <c r="K91" s="136">
        <f t="shared" si="24"/>
        <v>0</v>
      </c>
      <c r="L91" s="136">
        <f t="shared" si="25"/>
        <v>0</v>
      </c>
      <c r="M91" s="136">
        <f t="shared" si="26"/>
        <v>0</v>
      </c>
      <c r="N91" s="136">
        <f t="shared" si="27"/>
        <v>0</v>
      </c>
      <c r="O91" s="136">
        <f t="shared" si="28"/>
        <v>0</v>
      </c>
      <c r="P91" s="138" t="s">
        <v>118</v>
      </c>
      <c r="Q91" s="136">
        <f t="shared" si="29"/>
        <v>0</v>
      </c>
      <c r="R91" s="136">
        <f t="shared" si="30"/>
        <v>0</v>
      </c>
      <c r="S91" s="139">
        <f t="shared" si="31"/>
        <v>0</v>
      </c>
      <c r="T91" s="152"/>
    </row>
    <row r="92" spans="1:20" ht="36">
      <c r="A92" s="137" t="s">
        <v>728</v>
      </c>
      <c r="B92" s="144" t="s">
        <v>271</v>
      </c>
      <c r="C92" s="145">
        <v>2695</v>
      </c>
      <c r="D92" s="47" t="s">
        <v>859</v>
      </c>
      <c r="E92" s="135" t="s">
        <v>41</v>
      </c>
      <c r="F92" s="148">
        <v>1</v>
      </c>
      <c r="G92" s="136"/>
      <c r="H92" s="136"/>
      <c r="I92" s="136">
        <f t="shared" si="22"/>
        <v>0</v>
      </c>
      <c r="J92" s="136">
        <f t="shared" si="23"/>
        <v>0</v>
      </c>
      <c r="K92" s="136">
        <f t="shared" si="24"/>
        <v>0</v>
      </c>
      <c r="L92" s="136">
        <f t="shared" si="25"/>
        <v>0</v>
      </c>
      <c r="M92" s="136">
        <f t="shared" si="26"/>
        <v>0</v>
      </c>
      <c r="N92" s="136">
        <f t="shared" si="27"/>
        <v>0</v>
      </c>
      <c r="O92" s="136">
        <f t="shared" si="28"/>
        <v>0</v>
      </c>
      <c r="P92" s="138" t="s">
        <v>118</v>
      </c>
      <c r="Q92" s="136">
        <f t="shared" si="29"/>
        <v>0</v>
      </c>
      <c r="R92" s="136">
        <f t="shared" si="30"/>
        <v>0</v>
      </c>
      <c r="S92" s="139">
        <f t="shared" si="31"/>
        <v>0</v>
      </c>
      <c r="T92" s="152"/>
    </row>
    <row r="93" spans="1:20" ht="36">
      <c r="A93" s="137" t="s">
        <v>729</v>
      </c>
      <c r="B93" s="144" t="s">
        <v>271</v>
      </c>
      <c r="C93" s="145">
        <v>2636</v>
      </c>
      <c r="D93" s="47" t="s">
        <v>860</v>
      </c>
      <c r="E93" s="135" t="s">
        <v>41</v>
      </c>
      <c r="F93" s="148">
        <v>1</v>
      </c>
      <c r="G93" s="136"/>
      <c r="H93" s="136"/>
      <c r="I93" s="136">
        <f t="shared" si="22"/>
        <v>0</v>
      </c>
      <c r="J93" s="136">
        <f t="shared" si="23"/>
        <v>0</v>
      </c>
      <c r="K93" s="136">
        <f t="shared" si="24"/>
        <v>0</v>
      </c>
      <c r="L93" s="136">
        <f t="shared" si="25"/>
        <v>0</v>
      </c>
      <c r="M93" s="136">
        <f t="shared" si="26"/>
        <v>0</v>
      </c>
      <c r="N93" s="136">
        <f t="shared" si="27"/>
        <v>0</v>
      </c>
      <c r="O93" s="136">
        <f t="shared" si="28"/>
        <v>0</v>
      </c>
      <c r="P93" s="138" t="s">
        <v>118</v>
      </c>
      <c r="Q93" s="136">
        <f t="shared" si="29"/>
        <v>0</v>
      </c>
      <c r="R93" s="136">
        <f t="shared" si="30"/>
        <v>0</v>
      </c>
      <c r="S93" s="139">
        <f t="shared" si="31"/>
        <v>0</v>
      </c>
      <c r="T93" s="152"/>
    </row>
    <row r="94" spans="1:20" ht="48">
      <c r="A94" s="137" t="s">
        <v>730</v>
      </c>
      <c r="B94" s="144" t="s">
        <v>110</v>
      </c>
      <c r="C94" s="145">
        <v>101881</v>
      </c>
      <c r="D94" s="47" t="s">
        <v>286</v>
      </c>
      <c r="E94" s="135" t="s">
        <v>41</v>
      </c>
      <c r="F94" s="148">
        <v>2</v>
      </c>
      <c r="G94" s="136"/>
      <c r="H94" s="136"/>
      <c r="I94" s="136">
        <f t="shared" si="22"/>
        <v>0</v>
      </c>
      <c r="J94" s="136">
        <f t="shared" si="23"/>
        <v>0</v>
      </c>
      <c r="K94" s="136">
        <f t="shared" si="24"/>
        <v>0</v>
      </c>
      <c r="L94" s="136">
        <f t="shared" si="25"/>
        <v>0</v>
      </c>
      <c r="M94" s="136">
        <f t="shared" si="26"/>
        <v>0</v>
      </c>
      <c r="N94" s="136">
        <f t="shared" si="27"/>
        <v>0</v>
      </c>
      <c r="O94" s="136">
        <f t="shared" si="28"/>
        <v>0</v>
      </c>
      <c r="P94" s="138" t="s">
        <v>118</v>
      </c>
      <c r="Q94" s="136">
        <f t="shared" si="29"/>
        <v>0</v>
      </c>
      <c r="R94" s="136">
        <f t="shared" si="30"/>
        <v>0</v>
      </c>
      <c r="S94" s="139">
        <f t="shared" si="31"/>
        <v>0</v>
      </c>
      <c r="T94" s="152"/>
    </row>
    <row r="95" spans="1:20" ht="36">
      <c r="A95" s="137" t="s">
        <v>731</v>
      </c>
      <c r="B95" s="144" t="s">
        <v>271</v>
      </c>
      <c r="C95" s="145">
        <v>2638</v>
      </c>
      <c r="D95" s="47" t="s">
        <v>861</v>
      </c>
      <c r="E95" s="135" t="s">
        <v>41</v>
      </c>
      <c r="F95" s="148">
        <v>2</v>
      </c>
      <c r="G95" s="136"/>
      <c r="H95" s="136"/>
      <c r="I95" s="136">
        <f t="shared" si="22"/>
        <v>0</v>
      </c>
      <c r="J95" s="136">
        <f t="shared" si="23"/>
        <v>0</v>
      </c>
      <c r="K95" s="136">
        <f t="shared" si="24"/>
        <v>0</v>
      </c>
      <c r="L95" s="136">
        <f t="shared" si="25"/>
        <v>0</v>
      </c>
      <c r="M95" s="136">
        <f t="shared" si="26"/>
        <v>0</v>
      </c>
      <c r="N95" s="136">
        <f t="shared" si="27"/>
        <v>0</v>
      </c>
      <c r="O95" s="136">
        <f t="shared" si="28"/>
        <v>0</v>
      </c>
      <c r="P95" s="138" t="s">
        <v>118</v>
      </c>
      <c r="Q95" s="136">
        <f t="shared" si="29"/>
        <v>0</v>
      </c>
      <c r="R95" s="136">
        <f t="shared" si="30"/>
        <v>0</v>
      </c>
      <c r="S95" s="139">
        <f t="shared" si="31"/>
        <v>0</v>
      </c>
      <c r="T95" s="152"/>
    </row>
    <row r="96" spans="1:20">
      <c r="A96" s="114" t="s">
        <v>732</v>
      </c>
      <c r="B96" s="115"/>
      <c r="C96" s="115"/>
      <c r="D96" s="122" t="s">
        <v>272</v>
      </c>
      <c r="E96" s="122"/>
      <c r="F96" s="122"/>
      <c r="G96" s="147"/>
      <c r="H96" s="147"/>
      <c r="I96" s="147"/>
      <c r="J96" s="147"/>
      <c r="K96" s="147"/>
      <c r="L96" s="147"/>
      <c r="M96" s="147"/>
      <c r="N96" s="147"/>
      <c r="O96" s="147"/>
      <c r="P96" s="147"/>
      <c r="Q96" s="147"/>
      <c r="R96" s="147"/>
      <c r="S96" s="147"/>
      <c r="T96" s="152"/>
    </row>
    <row r="97" spans="1:20" ht="24">
      <c r="A97" s="137" t="s">
        <v>733</v>
      </c>
      <c r="B97" s="144" t="s">
        <v>271</v>
      </c>
      <c r="C97" s="145">
        <v>2639</v>
      </c>
      <c r="D97" s="47" t="s">
        <v>862</v>
      </c>
      <c r="E97" s="135" t="s">
        <v>41</v>
      </c>
      <c r="F97" s="148">
        <v>1</v>
      </c>
      <c r="G97" s="136"/>
      <c r="H97" s="136"/>
      <c r="I97" s="136">
        <f t="shared" ref="I97:I105" si="32">ROUND((H97+G97),2)</f>
        <v>0</v>
      </c>
      <c r="J97" s="136">
        <f t="shared" ref="J97:J105" si="33">ROUND((G97*F97),2)</f>
        <v>0</v>
      </c>
      <c r="K97" s="136">
        <f t="shared" ref="K97:K105" si="34">ROUND((H97*F97),2)</f>
        <v>0</v>
      </c>
      <c r="L97" s="136">
        <f t="shared" ref="L97:L105" si="35">ROUND((K97+J97),2)</f>
        <v>0</v>
      </c>
      <c r="M97" s="136">
        <f t="shared" ref="M97:M105" si="36">ROUND((IF(P97="BDI 1",((1+($S$3/100))*G97),((1+($S$4/100))*G97))),2)</f>
        <v>0</v>
      </c>
      <c r="N97" s="136">
        <f t="shared" ref="N97:N105" si="37">ROUND((IF(P97="BDI 1",((1+($S$3/100))*H97),((1+($S$4/100))*H97))),2)</f>
        <v>0</v>
      </c>
      <c r="O97" s="136">
        <f t="shared" ref="O97:O105" si="38">ROUND((M97+N97),2)</f>
        <v>0</v>
      </c>
      <c r="P97" s="138" t="s">
        <v>118</v>
      </c>
      <c r="Q97" s="136">
        <f t="shared" ref="Q97:Q105" si="39">ROUND(M97*F97,2)</f>
        <v>0</v>
      </c>
      <c r="R97" s="136">
        <f t="shared" ref="R97:R105" si="40">ROUND(N97*F97,2)</f>
        <v>0</v>
      </c>
      <c r="S97" s="139">
        <f t="shared" ref="S97:S105" si="41">ROUND(Q97+R97,2)</f>
        <v>0</v>
      </c>
      <c r="T97" s="152"/>
    </row>
    <row r="98" spans="1:20" ht="36">
      <c r="A98" s="137" t="s">
        <v>734</v>
      </c>
      <c r="B98" s="144" t="s">
        <v>271</v>
      </c>
      <c r="C98" s="145">
        <v>2696</v>
      </c>
      <c r="D98" s="47" t="s">
        <v>863</v>
      </c>
      <c r="E98" s="135" t="s">
        <v>41</v>
      </c>
      <c r="F98" s="148">
        <v>71</v>
      </c>
      <c r="G98" s="136"/>
      <c r="H98" s="136"/>
      <c r="I98" s="136">
        <f t="shared" si="32"/>
        <v>0</v>
      </c>
      <c r="J98" s="136">
        <f t="shared" si="33"/>
        <v>0</v>
      </c>
      <c r="K98" s="136">
        <f t="shared" si="34"/>
        <v>0</v>
      </c>
      <c r="L98" s="136">
        <f t="shared" si="35"/>
        <v>0</v>
      </c>
      <c r="M98" s="136">
        <f t="shared" si="36"/>
        <v>0</v>
      </c>
      <c r="N98" s="136">
        <f t="shared" si="37"/>
        <v>0</v>
      </c>
      <c r="O98" s="136">
        <f t="shared" si="38"/>
        <v>0</v>
      </c>
      <c r="P98" s="138" t="s">
        <v>118</v>
      </c>
      <c r="Q98" s="136">
        <f t="shared" si="39"/>
        <v>0</v>
      </c>
      <c r="R98" s="136">
        <f t="shared" si="40"/>
        <v>0</v>
      </c>
      <c r="S98" s="139">
        <f t="shared" si="41"/>
        <v>0</v>
      </c>
      <c r="T98" s="152"/>
    </row>
    <row r="99" spans="1:20" ht="36">
      <c r="A99" s="137" t="s">
        <v>735</v>
      </c>
      <c r="B99" s="144" t="s">
        <v>271</v>
      </c>
      <c r="C99" s="145">
        <v>2697</v>
      </c>
      <c r="D99" s="47" t="s">
        <v>864</v>
      </c>
      <c r="E99" s="135" t="s">
        <v>41</v>
      </c>
      <c r="F99" s="148">
        <v>2</v>
      </c>
      <c r="G99" s="136"/>
      <c r="H99" s="136"/>
      <c r="I99" s="136">
        <f t="shared" si="32"/>
        <v>0</v>
      </c>
      <c r="J99" s="136">
        <f t="shared" si="33"/>
        <v>0</v>
      </c>
      <c r="K99" s="136">
        <f t="shared" si="34"/>
        <v>0</v>
      </c>
      <c r="L99" s="136">
        <f t="shared" si="35"/>
        <v>0</v>
      </c>
      <c r="M99" s="136">
        <f t="shared" si="36"/>
        <v>0</v>
      </c>
      <c r="N99" s="136">
        <f t="shared" si="37"/>
        <v>0</v>
      </c>
      <c r="O99" s="136">
        <f t="shared" si="38"/>
        <v>0</v>
      </c>
      <c r="P99" s="138" t="s">
        <v>118</v>
      </c>
      <c r="Q99" s="136">
        <f t="shared" si="39"/>
        <v>0</v>
      </c>
      <c r="R99" s="136">
        <f t="shared" si="40"/>
        <v>0</v>
      </c>
      <c r="S99" s="139">
        <f t="shared" si="41"/>
        <v>0</v>
      </c>
      <c r="T99" s="152"/>
    </row>
    <row r="100" spans="1:20" ht="84">
      <c r="A100" s="137" t="s">
        <v>736</v>
      </c>
      <c r="B100" s="144" t="s">
        <v>271</v>
      </c>
      <c r="C100" s="145">
        <v>2641</v>
      </c>
      <c r="D100" s="47" t="s">
        <v>865</v>
      </c>
      <c r="E100" s="135" t="s">
        <v>41</v>
      </c>
      <c r="F100" s="148">
        <v>19</v>
      </c>
      <c r="G100" s="136"/>
      <c r="H100" s="136"/>
      <c r="I100" s="136">
        <f t="shared" si="32"/>
        <v>0</v>
      </c>
      <c r="J100" s="136">
        <f t="shared" si="33"/>
        <v>0</v>
      </c>
      <c r="K100" s="136">
        <f t="shared" si="34"/>
        <v>0</v>
      </c>
      <c r="L100" s="136">
        <f t="shared" si="35"/>
        <v>0</v>
      </c>
      <c r="M100" s="136">
        <f t="shared" si="36"/>
        <v>0</v>
      </c>
      <c r="N100" s="136">
        <f t="shared" si="37"/>
        <v>0</v>
      </c>
      <c r="O100" s="136">
        <f t="shared" si="38"/>
        <v>0</v>
      </c>
      <c r="P100" s="138" t="s">
        <v>118</v>
      </c>
      <c r="Q100" s="136">
        <f t="shared" si="39"/>
        <v>0</v>
      </c>
      <c r="R100" s="136">
        <f t="shared" si="40"/>
        <v>0</v>
      </c>
      <c r="S100" s="139">
        <f t="shared" si="41"/>
        <v>0</v>
      </c>
      <c r="T100" s="152"/>
    </row>
    <row r="101" spans="1:20" ht="24">
      <c r="A101" s="137" t="s">
        <v>737</v>
      </c>
      <c r="B101" s="144" t="s">
        <v>271</v>
      </c>
      <c r="C101" s="145">
        <v>2642</v>
      </c>
      <c r="D101" s="47" t="s">
        <v>866</v>
      </c>
      <c r="E101" s="135" t="s">
        <v>41</v>
      </c>
      <c r="F101" s="148">
        <v>1</v>
      </c>
      <c r="G101" s="136"/>
      <c r="H101" s="136"/>
      <c r="I101" s="136">
        <f t="shared" si="32"/>
        <v>0</v>
      </c>
      <c r="J101" s="136">
        <f t="shared" si="33"/>
        <v>0</v>
      </c>
      <c r="K101" s="136">
        <f t="shared" si="34"/>
        <v>0</v>
      </c>
      <c r="L101" s="136">
        <f t="shared" si="35"/>
        <v>0</v>
      </c>
      <c r="M101" s="136">
        <f t="shared" si="36"/>
        <v>0</v>
      </c>
      <c r="N101" s="136">
        <f t="shared" si="37"/>
        <v>0</v>
      </c>
      <c r="O101" s="136">
        <f t="shared" si="38"/>
        <v>0</v>
      </c>
      <c r="P101" s="138" t="s">
        <v>118</v>
      </c>
      <c r="Q101" s="136">
        <f t="shared" si="39"/>
        <v>0</v>
      </c>
      <c r="R101" s="136">
        <f t="shared" si="40"/>
        <v>0</v>
      </c>
      <c r="S101" s="139">
        <f t="shared" si="41"/>
        <v>0</v>
      </c>
      <c r="T101" s="152"/>
    </row>
    <row r="102" spans="1:20" ht="24">
      <c r="A102" s="137" t="s">
        <v>738</v>
      </c>
      <c r="B102" s="144" t="s">
        <v>271</v>
      </c>
      <c r="C102" s="145">
        <v>2643</v>
      </c>
      <c r="D102" s="47" t="s">
        <v>867</v>
      </c>
      <c r="E102" s="135" t="s">
        <v>41</v>
      </c>
      <c r="F102" s="148">
        <v>21</v>
      </c>
      <c r="G102" s="136"/>
      <c r="H102" s="136"/>
      <c r="I102" s="136">
        <f t="shared" si="32"/>
        <v>0</v>
      </c>
      <c r="J102" s="136">
        <f t="shared" si="33"/>
        <v>0</v>
      </c>
      <c r="K102" s="136">
        <f t="shared" si="34"/>
        <v>0</v>
      </c>
      <c r="L102" s="136">
        <f t="shared" si="35"/>
        <v>0</v>
      </c>
      <c r="M102" s="136">
        <f t="shared" si="36"/>
        <v>0</v>
      </c>
      <c r="N102" s="136">
        <f t="shared" si="37"/>
        <v>0</v>
      </c>
      <c r="O102" s="136">
        <f t="shared" si="38"/>
        <v>0</v>
      </c>
      <c r="P102" s="138" t="s">
        <v>118</v>
      </c>
      <c r="Q102" s="136">
        <f t="shared" si="39"/>
        <v>0</v>
      </c>
      <c r="R102" s="136">
        <f t="shared" si="40"/>
        <v>0</v>
      </c>
      <c r="S102" s="139">
        <f t="shared" si="41"/>
        <v>0</v>
      </c>
      <c r="T102" s="152"/>
    </row>
    <row r="103" spans="1:20">
      <c r="A103" s="137" t="s">
        <v>739</v>
      </c>
      <c r="B103" s="144" t="s">
        <v>271</v>
      </c>
      <c r="C103" s="145">
        <v>2645</v>
      </c>
      <c r="D103" s="47" t="s">
        <v>868</v>
      </c>
      <c r="E103" s="135" t="s">
        <v>41</v>
      </c>
      <c r="F103" s="148">
        <v>14</v>
      </c>
      <c r="G103" s="136"/>
      <c r="H103" s="136"/>
      <c r="I103" s="136">
        <f t="shared" si="32"/>
        <v>0</v>
      </c>
      <c r="J103" s="136">
        <f t="shared" si="33"/>
        <v>0</v>
      </c>
      <c r="K103" s="136">
        <f t="shared" si="34"/>
        <v>0</v>
      </c>
      <c r="L103" s="136">
        <f t="shared" si="35"/>
        <v>0</v>
      </c>
      <c r="M103" s="136">
        <f t="shared" si="36"/>
        <v>0</v>
      </c>
      <c r="N103" s="136">
        <f t="shared" si="37"/>
        <v>0</v>
      </c>
      <c r="O103" s="136">
        <f t="shared" si="38"/>
        <v>0</v>
      </c>
      <c r="P103" s="138" t="s">
        <v>118</v>
      </c>
      <c r="Q103" s="136">
        <f t="shared" si="39"/>
        <v>0</v>
      </c>
      <c r="R103" s="136">
        <f t="shared" si="40"/>
        <v>0</v>
      </c>
      <c r="S103" s="139">
        <f t="shared" si="41"/>
        <v>0</v>
      </c>
      <c r="T103" s="152"/>
    </row>
    <row r="104" spans="1:20" ht="24">
      <c r="A104" s="137" t="s">
        <v>740</v>
      </c>
      <c r="B104" s="144" t="s">
        <v>271</v>
      </c>
      <c r="C104" s="145">
        <v>2646</v>
      </c>
      <c r="D104" s="47" t="s">
        <v>869</v>
      </c>
      <c r="E104" s="135" t="s">
        <v>41</v>
      </c>
      <c r="F104" s="148">
        <v>7</v>
      </c>
      <c r="G104" s="136"/>
      <c r="H104" s="136"/>
      <c r="I104" s="136">
        <f t="shared" si="32"/>
        <v>0</v>
      </c>
      <c r="J104" s="136">
        <f t="shared" si="33"/>
        <v>0</v>
      </c>
      <c r="K104" s="136">
        <f t="shared" si="34"/>
        <v>0</v>
      </c>
      <c r="L104" s="136">
        <f t="shared" si="35"/>
        <v>0</v>
      </c>
      <c r="M104" s="136">
        <f t="shared" si="36"/>
        <v>0</v>
      </c>
      <c r="N104" s="136">
        <f t="shared" si="37"/>
        <v>0</v>
      </c>
      <c r="O104" s="136">
        <f t="shared" si="38"/>
        <v>0</v>
      </c>
      <c r="P104" s="138" t="s">
        <v>118</v>
      </c>
      <c r="Q104" s="136">
        <f t="shared" si="39"/>
        <v>0</v>
      </c>
      <c r="R104" s="136">
        <f t="shared" si="40"/>
        <v>0</v>
      </c>
      <c r="S104" s="139">
        <f t="shared" si="41"/>
        <v>0</v>
      </c>
      <c r="T104" s="152"/>
    </row>
    <row r="105" spans="1:20" ht="24">
      <c r="A105" s="137" t="s">
        <v>741</v>
      </c>
      <c r="B105" s="144" t="s">
        <v>271</v>
      </c>
      <c r="C105" s="145">
        <v>2634</v>
      </c>
      <c r="D105" s="47" t="s">
        <v>857</v>
      </c>
      <c r="E105" s="135" t="s">
        <v>41</v>
      </c>
      <c r="F105" s="148">
        <v>32</v>
      </c>
      <c r="G105" s="136"/>
      <c r="H105" s="136"/>
      <c r="I105" s="136">
        <f t="shared" si="32"/>
        <v>0</v>
      </c>
      <c r="J105" s="136">
        <f t="shared" si="33"/>
        <v>0</v>
      </c>
      <c r="K105" s="136">
        <f t="shared" si="34"/>
        <v>0</v>
      </c>
      <c r="L105" s="136">
        <f t="shared" si="35"/>
        <v>0</v>
      </c>
      <c r="M105" s="136">
        <f t="shared" si="36"/>
        <v>0</v>
      </c>
      <c r="N105" s="136">
        <f t="shared" si="37"/>
        <v>0</v>
      </c>
      <c r="O105" s="136">
        <f t="shared" si="38"/>
        <v>0</v>
      </c>
      <c r="P105" s="138" t="s">
        <v>118</v>
      </c>
      <c r="Q105" s="136">
        <f t="shared" si="39"/>
        <v>0</v>
      </c>
      <c r="R105" s="136">
        <f t="shared" si="40"/>
        <v>0</v>
      </c>
      <c r="S105" s="139">
        <f t="shared" si="41"/>
        <v>0</v>
      </c>
      <c r="T105" s="152"/>
    </row>
    <row r="106" spans="1:20">
      <c r="A106" s="114" t="s">
        <v>742</v>
      </c>
      <c r="B106" s="115"/>
      <c r="C106" s="115"/>
      <c r="D106" s="122" t="s">
        <v>756</v>
      </c>
      <c r="E106" s="122"/>
      <c r="F106" s="122"/>
      <c r="G106" s="147"/>
      <c r="H106" s="147"/>
      <c r="I106" s="147"/>
      <c r="J106" s="147"/>
      <c r="K106" s="147"/>
      <c r="L106" s="147"/>
      <c r="M106" s="147"/>
      <c r="N106" s="147"/>
      <c r="O106" s="147"/>
      <c r="P106" s="147"/>
      <c r="Q106" s="147"/>
      <c r="R106" s="147"/>
      <c r="S106" s="147"/>
      <c r="T106" s="152"/>
    </row>
    <row r="107" spans="1:20" ht="36">
      <c r="A107" s="137" t="s">
        <v>743</v>
      </c>
      <c r="B107" s="144" t="s">
        <v>271</v>
      </c>
      <c r="C107" s="145">
        <v>2649</v>
      </c>
      <c r="D107" s="47" t="s">
        <v>870</v>
      </c>
      <c r="E107" s="135" t="s">
        <v>41</v>
      </c>
      <c r="F107" s="148">
        <v>1</v>
      </c>
      <c r="G107" s="136"/>
      <c r="H107" s="136"/>
      <c r="I107" s="136">
        <f t="shared" ref="I107:I118" si="42">ROUND((H107+G107),2)</f>
        <v>0</v>
      </c>
      <c r="J107" s="136">
        <f t="shared" ref="J107:J118" si="43">ROUND((G107*F107),2)</f>
        <v>0</v>
      </c>
      <c r="K107" s="136">
        <f t="shared" ref="K107:K118" si="44">ROUND((H107*F107),2)</f>
        <v>0</v>
      </c>
      <c r="L107" s="136">
        <f t="shared" ref="L107:L118" si="45">ROUND((K107+J107),2)</f>
        <v>0</v>
      </c>
      <c r="M107" s="136">
        <f t="shared" ref="M107:M118" si="46">ROUND((IF(P107="BDI 1",((1+($S$3/100))*G107),((1+($S$4/100))*G107))),2)</f>
        <v>0</v>
      </c>
      <c r="N107" s="136">
        <f t="shared" ref="N107:N118" si="47">ROUND((IF(P107="BDI 1",((1+($S$3/100))*H107),((1+($S$4/100))*H107))),2)</f>
        <v>0</v>
      </c>
      <c r="O107" s="136">
        <f t="shared" ref="O107:O118" si="48">ROUND((M107+N107),2)</f>
        <v>0</v>
      </c>
      <c r="P107" s="138" t="s">
        <v>118</v>
      </c>
      <c r="Q107" s="136">
        <f t="shared" ref="Q107:Q118" si="49">ROUND(M107*F107,2)</f>
        <v>0</v>
      </c>
      <c r="R107" s="136">
        <f t="shared" ref="R107:R118" si="50">ROUND(N107*F107,2)</f>
        <v>0</v>
      </c>
      <c r="S107" s="139">
        <f t="shared" ref="S107:S118" si="51">ROUND(Q107+R107,2)</f>
        <v>0</v>
      </c>
      <c r="T107" s="152"/>
    </row>
    <row r="108" spans="1:20" ht="36">
      <c r="A108" s="137" t="s">
        <v>744</v>
      </c>
      <c r="B108" s="144" t="s">
        <v>110</v>
      </c>
      <c r="C108" s="145">
        <v>101801</v>
      </c>
      <c r="D108" s="47" t="s">
        <v>48</v>
      </c>
      <c r="E108" s="135" t="s">
        <v>41</v>
      </c>
      <c r="F108" s="148">
        <v>11</v>
      </c>
      <c r="G108" s="136"/>
      <c r="H108" s="136"/>
      <c r="I108" s="136">
        <f t="shared" si="42"/>
        <v>0</v>
      </c>
      <c r="J108" s="136">
        <f t="shared" si="43"/>
        <v>0</v>
      </c>
      <c r="K108" s="136">
        <f t="shared" si="44"/>
        <v>0</v>
      </c>
      <c r="L108" s="136">
        <f t="shared" si="45"/>
        <v>0</v>
      </c>
      <c r="M108" s="136">
        <f t="shared" si="46"/>
        <v>0</v>
      </c>
      <c r="N108" s="136">
        <f t="shared" si="47"/>
        <v>0</v>
      </c>
      <c r="O108" s="136">
        <f t="shared" si="48"/>
        <v>0</v>
      </c>
      <c r="P108" s="138" t="s">
        <v>118</v>
      </c>
      <c r="Q108" s="136">
        <f t="shared" si="49"/>
        <v>0</v>
      </c>
      <c r="R108" s="136">
        <f t="shared" si="50"/>
        <v>0</v>
      </c>
      <c r="S108" s="139">
        <f t="shared" si="51"/>
        <v>0</v>
      </c>
      <c r="T108" s="152"/>
    </row>
    <row r="109" spans="1:20" ht="24">
      <c r="A109" s="137" t="s">
        <v>745</v>
      </c>
      <c r="B109" s="144" t="s">
        <v>110</v>
      </c>
      <c r="C109" s="145">
        <v>96986</v>
      </c>
      <c r="D109" s="47" t="s">
        <v>237</v>
      </c>
      <c r="E109" s="135" t="s">
        <v>41</v>
      </c>
      <c r="F109" s="148">
        <v>11</v>
      </c>
      <c r="G109" s="136"/>
      <c r="H109" s="136"/>
      <c r="I109" s="136">
        <f t="shared" si="42"/>
        <v>0</v>
      </c>
      <c r="J109" s="136">
        <f t="shared" si="43"/>
        <v>0</v>
      </c>
      <c r="K109" s="136">
        <f t="shared" si="44"/>
        <v>0</v>
      </c>
      <c r="L109" s="136">
        <f t="shared" si="45"/>
        <v>0</v>
      </c>
      <c r="M109" s="136">
        <f t="shared" si="46"/>
        <v>0</v>
      </c>
      <c r="N109" s="136">
        <f t="shared" si="47"/>
        <v>0</v>
      </c>
      <c r="O109" s="136">
        <f t="shared" si="48"/>
        <v>0</v>
      </c>
      <c r="P109" s="138" t="s">
        <v>118</v>
      </c>
      <c r="Q109" s="136">
        <f t="shared" si="49"/>
        <v>0</v>
      </c>
      <c r="R109" s="136">
        <f t="shared" si="50"/>
        <v>0</v>
      </c>
      <c r="S109" s="139">
        <f t="shared" si="51"/>
        <v>0</v>
      </c>
      <c r="T109" s="152"/>
    </row>
    <row r="110" spans="1:20" ht="24">
      <c r="A110" s="137" t="s">
        <v>746</v>
      </c>
      <c r="B110" s="144" t="s">
        <v>110</v>
      </c>
      <c r="C110" s="145">
        <v>96989</v>
      </c>
      <c r="D110" s="47" t="s">
        <v>240</v>
      </c>
      <c r="E110" s="135" t="s">
        <v>41</v>
      </c>
      <c r="F110" s="148">
        <v>1</v>
      </c>
      <c r="G110" s="136"/>
      <c r="H110" s="136"/>
      <c r="I110" s="136">
        <f t="shared" si="42"/>
        <v>0</v>
      </c>
      <c r="J110" s="136">
        <f t="shared" si="43"/>
        <v>0</v>
      </c>
      <c r="K110" s="136">
        <f t="shared" si="44"/>
        <v>0</v>
      </c>
      <c r="L110" s="136">
        <f t="shared" si="45"/>
        <v>0</v>
      </c>
      <c r="M110" s="136">
        <f t="shared" si="46"/>
        <v>0</v>
      </c>
      <c r="N110" s="136">
        <f t="shared" si="47"/>
        <v>0</v>
      </c>
      <c r="O110" s="136">
        <f t="shared" si="48"/>
        <v>0</v>
      </c>
      <c r="P110" s="138" t="s">
        <v>118</v>
      </c>
      <c r="Q110" s="136">
        <f t="shared" si="49"/>
        <v>0</v>
      </c>
      <c r="R110" s="136">
        <f t="shared" si="50"/>
        <v>0</v>
      </c>
      <c r="S110" s="139">
        <f t="shared" si="51"/>
        <v>0</v>
      </c>
      <c r="T110" s="152"/>
    </row>
    <row r="111" spans="1:20" ht="24">
      <c r="A111" s="137" t="s">
        <v>747</v>
      </c>
      <c r="B111" s="144" t="s">
        <v>110</v>
      </c>
      <c r="C111" s="145">
        <v>96988</v>
      </c>
      <c r="D111" s="47" t="s">
        <v>239</v>
      </c>
      <c r="E111" s="135" t="s">
        <v>41</v>
      </c>
      <c r="F111" s="148">
        <v>2</v>
      </c>
      <c r="G111" s="136"/>
      <c r="H111" s="136"/>
      <c r="I111" s="136">
        <f t="shared" si="42"/>
        <v>0</v>
      </c>
      <c r="J111" s="136">
        <f t="shared" si="43"/>
        <v>0</v>
      </c>
      <c r="K111" s="136">
        <f t="shared" si="44"/>
        <v>0</v>
      </c>
      <c r="L111" s="136">
        <f t="shared" si="45"/>
        <v>0</v>
      </c>
      <c r="M111" s="136">
        <f t="shared" si="46"/>
        <v>0</v>
      </c>
      <c r="N111" s="136">
        <f t="shared" si="47"/>
        <v>0</v>
      </c>
      <c r="O111" s="136">
        <f t="shared" si="48"/>
        <v>0</v>
      </c>
      <c r="P111" s="138" t="s">
        <v>118</v>
      </c>
      <c r="Q111" s="136">
        <f t="shared" si="49"/>
        <v>0</v>
      </c>
      <c r="R111" s="136">
        <f t="shared" si="50"/>
        <v>0</v>
      </c>
      <c r="S111" s="139">
        <f t="shared" si="51"/>
        <v>0</v>
      </c>
      <c r="T111" s="152"/>
    </row>
    <row r="112" spans="1:20" ht="24">
      <c r="A112" s="137" t="s">
        <v>748</v>
      </c>
      <c r="B112" s="144" t="s">
        <v>110</v>
      </c>
      <c r="C112" s="145">
        <v>104746</v>
      </c>
      <c r="D112" s="47" t="s">
        <v>265</v>
      </c>
      <c r="E112" s="135" t="s">
        <v>41</v>
      </c>
      <c r="F112" s="148">
        <v>35</v>
      </c>
      <c r="G112" s="136"/>
      <c r="H112" s="136"/>
      <c r="I112" s="136">
        <f t="shared" si="42"/>
        <v>0</v>
      </c>
      <c r="J112" s="136">
        <f t="shared" si="43"/>
        <v>0</v>
      </c>
      <c r="K112" s="136">
        <f t="shared" si="44"/>
        <v>0</v>
      </c>
      <c r="L112" s="136">
        <f t="shared" si="45"/>
        <v>0</v>
      </c>
      <c r="M112" s="136">
        <f t="shared" si="46"/>
        <v>0</v>
      </c>
      <c r="N112" s="136">
        <f t="shared" si="47"/>
        <v>0</v>
      </c>
      <c r="O112" s="136">
        <f t="shared" si="48"/>
        <v>0</v>
      </c>
      <c r="P112" s="138" t="s">
        <v>118</v>
      </c>
      <c r="Q112" s="136">
        <f t="shared" si="49"/>
        <v>0</v>
      </c>
      <c r="R112" s="136">
        <f t="shared" si="50"/>
        <v>0</v>
      </c>
      <c r="S112" s="139">
        <f t="shared" si="51"/>
        <v>0</v>
      </c>
      <c r="T112" s="152"/>
    </row>
    <row r="113" spans="1:20" ht="24">
      <c r="A113" s="137" t="s">
        <v>749</v>
      </c>
      <c r="B113" s="144" t="s">
        <v>110</v>
      </c>
      <c r="C113" s="145">
        <v>96987</v>
      </c>
      <c r="D113" s="47" t="s">
        <v>238</v>
      </c>
      <c r="E113" s="135" t="s">
        <v>41</v>
      </c>
      <c r="F113" s="148">
        <v>1</v>
      </c>
      <c r="G113" s="136"/>
      <c r="H113" s="136"/>
      <c r="I113" s="136">
        <f t="shared" si="42"/>
        <v>0</v>
      </c>
      <c r="J113" s="136">
        <f t="shared" si="43"/>
        <v>0</v>
      </c>
      <c r="K113" s="136">
        <f t="shared" si="44"/>
        <v>0</v>
      </c>
      <c r="L113" s="136">
        <f t="shared" si="45"/>
        <v>0</v>
      </c>
      <c r="M113" s="136">
        <f t="shared" si="46"/>
        <v>0</v>
      </c>
      <c r="N113" s="136">
        <f t="shared" si="47"/>
        <v>0</v>
      </c>
      <c r="O113" s="136">
        <f t="shared" si="48"/>
        <v>0</v>
      </c>
      <c r="P113" s="138" t="s">
        <v>118</v>
      </c>
      <c r="Q113" s="136">
        <f t="shared" si="49"/>
        <v>0</v>
      </c>
      <c r="R113" s="136">
        <f t="shared" si="50"/>
        <v>0</v>
      </c>
      <c r="S113" s="139">
        <f t="shared" si="51"/>
        <v>0</v>
      </c>
      <c r="T113" s="152"/>
    </row>
    <row r="114" spans="1:20" ht="24">
      <c r="A114" s="137" t="s">
        <v>750</v>
      </c>
      <c r="B114" s="144" t="s">
        <v>110</v>
      </c>
      <c r="C114" s="145">
        <v>101663</v>
      </c>
      <c r="D114" s="47" t="s">
        <v>254</v>
      </c>
      <c r="E114" s="135" t="s">
        <v>41</v>
      </c>
      <c r="F114" s="148">
        <v>1</v>
      </c>
      <c r="G114" s="136"/>
      <c r="H114" s="136"/>
      <c r="I114" s="136">
        <f t="shared" si="42"/>
        <v>0</v>
      </c>
      <c r="J114" s="136">
        <f t="shared" si="43"/>
        <v>0</v>
      </c>
      <c r="K114" s="136">
        <f t="shared" si="44"/>
        <v>0</v>
      </c>
      <c r="L114" s="136">
        <f t="shared" si="45"/>
        <v>0</v>
      </c>
      <c r="M114" s="136">
        <f t="shared" si="46"/>
        <v>0</v>
      </c>
      <c r="N114" s="136">
        <f t="shared" si="47"/>
        <v>0</v>
      </c>
      <c r="O114" s="136">
        <f t="shared" si="48"/>
        <v>0</v>
      </c>
      <c r="P114" s="138" t="s">
        <v>118</v>
      </c>
      <c r="Q114" s="136">
        <f t="shared" si="49"/>
        <v>0</v>
      </c>
      <c r="R114" s="136">
        <f t="shared" si="50"/>
        <v>0</v>
      </c>
      <c r="S114" s="139">
        <f t="shared" si="51"/>
        <v>0</v>
      </c>
      <c r="T114" s="152"/>
    </row>
    <row r="115" spans="1:20">
      <c r="A115" s="137" t="s">
        <v>751</v>
      </c>
      <c r="B115" s="144" t="s">
        <v>271</v>
      </c>
      <c r="C115" s="145">
        <v>2650</v>
      </c>
      <c r="D115" s="47" t="s">
        <v>871</v>
      </c>
      <c r="E115" s="135" t="s">
        <v>45</v>
      </c>
      <c r="F115" s="148">
        <v>307</v>
      </c>
      <c r="G115" s="136"/>
      <c r="H115" s="136"/>
      <c r="I115" s="136">
        <f t="shared" si="42"/>
        <v>0</v>
      </c>
      <c r="J115" s="136">
        <f t="shared" si="43"/>
        <v>0</v>
      </c>
      <c r="K115" s="136">
        <f t="shared" si="44"/>
        <v>0</v>
      </c>
      <c r="L115" s="136">
        <f t="shared" si="45"/>
        <v>0</v>
      </c>
      <c r="M115" s="136">
        <f t="shared" si="46"/>
        <v>0</v>
      </c>
      <c r="N115" s="136">
        <f t="shared" si="47"/>
        <v>0</v>
      </c>
      <c r="O115" s="136">
        <f t="shared" si="48"/>
        <v>0</v>
      </c>
      <c r="P115" s="138" t="s">
        <v>118</v>
      </c>
      <c r="Q115" s="136">
        <f t="shared" si="49"/>
        <v>0</v>
      </c>
      <c r="R115" s="136">
        <f t="shared" si="50"/>
        <v>0</v>
      </c>
      <c r="S115" s="139">
        <f t="shared" si="51"/>
        <v>0</v>
      </c>
      <c r="T115" s="152"/>
    </row>
    <row r="116" spans="1:20">
      <c r="A116" s="137" t="s">
        <v>752</v>
      </c>
      <c r="B116" s="144" t="s">
        <v>271</v>
      </c>
      <c r="C116" s="145">
        <v>2651</v>
      </c>
      <c r="D116" s="47" t="s">
        <v>872</v>
      </c>
      <c r="E116" s="135" t="s">
        <v>45</v>
      </c>
      <c r="F116" s="148">
        <v>132</v>
      </c>
      <c r="G116" s="136"/>
      <c r="H116" s="136"/>
      <c r="I116" s="136">
        <f t="shared" si="42"/>
        <v>0</v>
      </c>
      <c r="J116" s="136">
        <f t="shared" si="43"/>
        <v>0</v>
      </c>
      <c r="K116" s="136">
        <f t="shared" si="44"/>
        <v>0</v>
      </c>
      <c r="L116" s="136">
        <f t="shared" si="45"/>
        <v>0</v>
      </c>
      <c r="M116" s="136">
        <f t="shared" si="46"/>
        <v>0</v>
      </c>
      <c r="N116" s="136">
        <f t="shared" si="47"/>
        <v>0</v>
      </c>
      <c r="O116" s="136">
        <f t="shared" si="48"/>
        <v>0</v>
      </c>
      <c r="P116" s="138" t="s">
        <v>118</v>
      </c>
      <c r="Q116" s="136">
        <f t="shared" si="49"/>
        <v>0</v>
      </c>
      <c r="R116" s="136">
        <f t="shared" si="50"/>
        <v>0</v>
      </c>
      <c r="S116" s="139">
        <f t="shared" si="51"/>
        <v>0</v>
      </c>
      <c r="T116" s="152"/>
    </row>
    <row r="117" spans="1:20" ht="24">
      <c r="A117" s="137" t="s">
        <v>753</v>
      </c>
      <c r="B117" s="144" t="s">
        <v>110</v>
      </c>
      <c r="C117" s="145">
        <v>96984</v>
      </c>
      <c r="D117" s="47" t="s">
        <v>236</v>
      </c>
      <c r="E117" s="135" t="s">
        <v>41</v>
      </c>
      <c r="F117" s="148">
        <v>15</v>
      </c>
      <c r="G117" s="136"/>
      <c r="H117" s="136"/>
      <c r="I117" s="136">
        <f t="shared" si="42"/>
        <v>0</v>
      </c>
      <c r="J117" s="136">
        <f t="shared" si="43"/>
        <v>0</v>
      </c>
      <c r="K117" s="136">
        <f t="shared" si="44"/>
        <v>0</v>
      </c>
      <c r="L117" s="136">
        <f t="shared" si="45"/>
        <v>0</v>
      </c>
      <c r="M117" s="136">
        <f t="shared" si="46"/>
        <v>0</v>
      </c>
      <c r="N117" s="136">
        <f t="shared" si="47"/>
        <v>0</v>
      </c>
      <c r="O117" s="136">
        <f t="shared" si="48"/>
        <v>0</v>
      </c>
      <c r="P117" s="138" t="s">
        <v>118</v>
      </c>
      <c r="Q117" s="136">
        <f t="shared" si="49"/>
        <v>0</v>
      </c>
      <c r="R117" s="136">
        <f t="shared" si="50"/>
        <v>0</v>
      </c>
      <c r="S117" s="139">
        <f t="shared" si="51"/>
        <v>0</v>
      </c>
      <c r="T117" s="152"/>
    </row>
    <row r="118" spans="1:20" ht="24">
      <c r="A118" s="137" t="s">
        <v>754</v>
      </c>
      <c r="B118" s="144" t="s">
        <v>110</v>
      </c>
      <c r="C118" s="145">
        <v>101548</v>
      </c>
      <c r="D118" s="47" t="s">
        <v>823</v>
      </c>
      <c r="E118" s="135" t="s">
        <v>41</v>
      </c>
      <c r="F118" s="148">
        <v>20</v>
      </c>
      <c r="G118" s="136"/>
      <c r="H118" s="136"/>
      <c r="I118" s="136">
        <f t="shared" si="42"/>
        <v>0</v>
      </c>
      <c r="J118" s="136">
        <f t="shared" si="43"/>
        <v>0</v>
      </c>
      <c r="K118" s="136">
        <f t="shared" si="44"/>
        <v>0</v>
      </c>
      <c r="L118" s="136">
        <f t="shared" si="45"/>
        <v>0</v>
      </c>
      <c r="M118" s="136">
        <f t="shared" si="46"/>
        <v>0</v>
      </c>
      <c r="N118" s="136">
        <f t="shared" si="47"/>
        <v>0</v>
      </c>
      <c r="O118" s="136">
        <f t="shared" si="48"/>
        <v>0</v>
      </c>
      <c r="P118" s="138" t="s">
        <v>118</v>
      </c>
      <c r="Q118" s="136">
        <f t="shared" si="49"/>
        <v>0</v>
      </c>
      <c r="R118" s="136">
        <f t="shared" si="50"/>
        <v>0</v>
      </c>
      <c r="S118" s="139">
        <f t="shared" si="51"/>
        <v>0</v>
      </c>
      <c r="T118" s="152"/>
    </row>
    <row r="119" spans="1:20">
      <c r="A119" s="28"/>
      <c r="B119" s="28"/>
      <c r="C119" s="23"/>
      <c r="D119" s="117"/>
      <c r="E119" s="23"/>
      <c r="F119" s="24"/>
      <c r="G119" s="24"/>
      <c r="H119" s="24"/>
      <c r="I119" s="25"/>
      <c r="J119" s="25"/>
      <c r="K119" s="25"/>
      <c r="L119" s="25"/>
      <c r="M119" s="20"/>
      <c r="N119" s="20"/>
      <c r="O119" s="20"/>
      <c r="P119" s="20"/>
      <c r="Q119" s="20"/>
      <c r="R119" s="20"/>
      <c r="S119" s="21"/>
      <c r="T119" s="152"/>
    </row>
    <row r="120" spans="1:20">
      <c r="A120" s="114">
        <v>17</v>
      </c>
      <c r="B120" s="115"/>
      <c r="C120" s="58"/>
      <c r="D120" s="143" t="s">
        <v>757</v>
      </c>
      <c r="E120" s="143"/>
      <c r="F120" s="60"/>
      <c r="G120" s="147"/>
      <c r="H120" s="147"/>
      <c r="I120" s="147"/>
      <c r="J120" s="147">
        <f t="shared" ref="J120:L120" si="52">ROUND(SUM(J121:J142),2)</f>
        <v>0</v>
      </c>
      <c r="K120" s="147">
        <f t="shared" si="52"/>
        <v>0</v>
      </c>
      <c r="L120" s="147">
        <f t="shared" si="52"/>
        <v>0</v>
      </c>
      <c r="M120" s="147"/>
      <c r="N120" s="147"/>
      <c r="O120" s="147"/>
      <c r="P120" s="147"/>
      <c r="Q120" s="147">
        <f t="shared" ref="Q120:R120" si="53">ROUND(SUM(Q121:Q142),2)</f>
        <v>0</v>
      </c>
      <c r="R120" s="147">
        <f t="shared" si="53"/>
        <v>0</v>
      </c>
      <c r="S120" s="147">
        <f>ROUND(SUM(S121:S142),2)</f>
        <v>0</v>
      </c>
      <c r="T120" s="152"/>
    </row>
    <row r="121" spans="1:20">
      <c r="A121" s="114" t="s">
        <v>755</v>
      </c>
      <c r="B121" s="115"/>
      <c r="C121" s="115"/>
      <c r="D121" s="122" t="s">
        <v>651</v>
      </c>
      <c r="E121" s="122"/>
      <c r="F121" s="122"/>
      <c r="G121" s="147"/>
      <c r="H121" s="147"/>
      <c r="I121" s="147"/>
      <c r="J121" s="147"/>
      <c r="K121" s="147"/>
      <c r="L121" s="147"/>
      <c r="M121" s="147"/>
      <c r="N121" s="147"/>
      <c r="O121" s="147"/>
      <c r="P121" s="147"/>
      <c r="Q121" s="147"/>
      <c r="R121" s="147"/>
      <c r="S121" s="147"/>
      <c r="T121" s="152"/>
    </row>
    <row r="122" spans="1:20" ht="36">
      <c r="A122" s="137" t="s">
        <v>759</v>
      </c>
      <c r="B122" s="144" t="s">
        <v>110</v>
      </c>
      <c r="C122" s="145">
        <v>103289</v>
      </c>
      <c r="D122" s="47" t="s">
        <v>51</v>
      </c>
      <c r="E122" s="135" t="s">
        <v>45</v>
      </c>
      <c r="F122" s="148">
        <v>84</v>
      </c>
      <c r="G122" s="136"/>
      <c r="H122" s="136"/>
      <c r="I122" s="136">
        <f t="shared" ref="I122:I135" si="54">ROUND((H122+G122),2)</f>
        <v>0</v>
      </c>
      <c r="J122" s="136">
        <f t="shared" ref="J122:J135" si="55">ROUND((G122*F122),2)</f>
        <v>0</v>
      </c>
      <c r="K122" s="136">
        <f t="shared" ref="K122:K135" si="56">ROUND((H122*F122),2)</f>
        <v>0</v>
      </c>
      <c r="L122" s="136">
        <f t="shared" ref="L122:L135" si="57">ROUND((K122+J122),2)</f>
        <v>0</v>
      </c>
      <c r="M122" s="136">
        <f t="shared" ref="M122:M135" si="58">ROUND((IF(P122="BDI 1",((1+($S$3/100))*G122),((1+($S$4/100))*G122))),2)</f>
        <v>0</v>
      </c>
      <c r="N122" s="136">
        <f t="shared" ref="N122:N135" si="59">ROUND((IF(P122="BDI 1",((1+($S$3/100))*H122),((1+($S$4/100))*H122))),2)</f>
        <v>0</v>
      </c>
      <c r="O122" s="136">
        <f t="shared" ref="O122:O135" si="60">ROUND((M122+N122),2)</f>
        <v>0</v>
      </c>
      <c r="P122" s="138" t="s">
        <v>118</v>
      </c>
      <c r="Q122" s="136">
        <f t="shared" ref="Q122:Q135" si="61">ROUND(M122*F122,2)</f>
        <v>0</v>
      </c>
      <c r="R122" s="136">
        <f t="shared" ref="R122:R135" si="62">ROUND(N122*F122,2)</f>
        <v>0</v>
      </c>
      <c r="S122" s="139">
        <f t="shared" ref="S122:S135" si="63">ROUND(Q122+R122,2)</f>
        <v>0</v>
      </c>
      <c r="T122" s="152"/>
    </row>
    <row r="123" spans="1:20" ht="36">
      <c r="A123" s="137" t="s">
        <v>760</v>
      </c>
      <c r="B123" s="144" t="s">
        <v>110</v>
      </c>
      <c r="C123" s="145">
        <v>103290</v>
      </c>
      <c r="D123" s="47" t="s">
        <v>52</v>
      </c>
      <c r="E123" s="135" t="s">
        <v>45</v>
      </c>
      <c r="F123" s="148">
        <v>91</v>
      </c>
      <c r="G123" s="136"/>
      <c r="H123" s="136"/>
      <c r="I123" s="136">
        <f t="shared" si="54"/>
        <v>0</v>
      </c>
      <c r="J123" s="136">
        <f t="shared" si="55"/>
        <v>0</v>
      </c>
      <c r="K123" s="136">
        <f t="shared" si="56"/>
        <v>0</v>
      </c>
      <c r="L123" s="136">
        <f t="shared" si="57"/>
        <v>0</v>
      </c>
      <c r="M123" s="136">
        <f t="shared" si="58"/>
        <v>0</v>
      </c>
      <c r="N123" s="136">
        <f t="shared" si="59"/>
        <v>0</v>
      </c>
      <c r="O123" s="136">
        <f t="shared" si="60"/>
        <v>0</v>
      </c>
      <c r="P123" s="138" t="s">
        <v>118</v>
      </c>
      <c r="Q123" s="136">
        <f t="shared" si="61"/>
        <v>0</v>
      </c>
      <c r="R123" s="136">
        <f t="shared" si="62"/>
        <v>0</v>
      </c>
      <c r="S123" s="139">
        <f t="shared" si="63"/>
        <v>0</v>
      </c>
      <c r="T123" s="152"/>
    </row>
    <row r="124" spans="1:20" ht="36">
      <c r="A124" s="137" t="s">
        <v>761</v>
      </c>
      <c r="B124" s="144" t="s">
        <v>110</v>
      </c>
      <c r="C124" s="145">
        <v>103291</v>
      </c>
      <c r="D124" s="47" t="s">
        <v>53</v>
      </c>
      <c r="E124" s="135" t="s">
        <v>45</v>
      </c>
      <c r="F124" s="148">
        <v>6</v>
      </c>
      <c r="G124" s="136"/>
      <c r="H124" s="136"/>
      <c r="I124" s="136">
        <f t="shared" si="54"/>
        <v>0</v>
      </c>
      <c r="J124" s="136">
        <f t="shared" si="55"/>
        <v>0</v>
      </c>
      <c r="K124" s="136">
        <f t="shared" si="56"/>
        <v>0</v>
      </c>
      <c r="L124" s="136">
        <f t="shared" si="57"/>
        <v>0</v>
      </c>
      <c r="M124" s="136">
        <f t="shared" si="58"/>
        <v>0</v>
      </c>
      <c r="N124" s="136">
        <f t="shared" si="59"/>
        <v>0</v>
      </c>
      <c r="O124" s="136">
        <f t="shared" si="60"/>
        <v>0</v>
      </c>
      <c r="P124" s="138" t="s">
        <v>118</v>
      </c>
      <c r="Q124" s="136">
        <f t="shared" si="61"/>
        <v>0</v>
      </c>
      <c r="R124" s="136">
        <f t="shared" si="62"/>
        <v>0</v>
      </c>
      <c r="S124" s="139">
        <f t="shared" si="63"/>
        <v>0</v>
      </c>
      <c r="T124" s="152"/>
    </row>
    <row r="125" spans="1:20" ht="36">
      <c r="A125" s="137" t="s">
        <v>762</v>
      </c>
      <c r="B125" s="144" t="s">
        <v>110</v>
      </c>
      <c r="C125" s="145">
        <v>103292</v>
      </c>
      <c r="D125" s="47" t="s">
        <v>54</v>
      </c>
      <c r="E125" s="135" t="s">
        <v>45</v>
      </c>
      <c r="F125" s="148">
        <v>35</v>
      </c>
      <c r="G125" s="136"/>
      <c r="H125" s="136"/>
      <c r="I125" s="136">
        <f t="shared" si="54"/>
        <v>0</v>
      </c>
      <c r="J125" s="136">
        <f t="shared" si="55"/>
        <v>0</v>
      </c>
      <c r="K125" s="136">
        <f t="shared" si="56"/>
        <v>0</v>
      </c>
      <c r="L125" s="136">
        <f t="shared" si="57"/>
        <v>0</v>
      </c>
      <c r="M125" s="136">
        <f t="shared" si="58"/>
        <v>0</v>
      </c>
      <c r="N125" s="136">
        <f t="shared" si="59"/>
        <v>0</v>
      </c>
      <c r="O125" s="136">
        <f t="shared" si="60"/>
        <v>0</v>
      </c>
      <c r="P125" s="138" t="s">
        <v>118</v>
      </c>
      <c r="Q125" s="136">
        <f t="shared" si="61"/>
        <v>0</v>
      </c>
      <c r="R125" s="136">
        <f t="shared" si="62"/>
        <v>0</v>
      </c>
      <c r="S125" s="139">
        <f t="shared" si="63"/>
        <v>0</v>
      </c>
      <c r="T125" s="152"/>
    </row>
    <row r="126" spans="1:20" ht="24">
      <c r="A126" s="137" t="s">
        <v>763</v>
      </c>
      <c r="B126" s="144" t="s">
        <v>271</v>
      </c>
      <c r="C126" s="145">
        <v>2652</v>
      </c>
      <c r="D126" s="47" t="s">
        <v>873</v>
      </c>
      <c r="E126" s="135" t="s">
        <v>45</v>
      </c>
      <c r="F126" s="148">
        <v>122</v>
      </c>
      <c r="G126" s="136"/>
      <c r="H126" s="136"/>
      <c r="I126" s="136">
        <f t="shared" si="54"/>
        <v>0</v>
      </c>
      <c r="J126" s="136">
        <f t="shared" si="55"/>
        <v>0</v>
      </c>
      <c r="K126" s="136">
        <f t="shared" si="56"/>
        <v>0</v>
      </c>
      <c r="L126" s="136">
        <f t="shared" si="57"/>
        <v>0</v>
      </c>
      <c r="M126" s="136">
        <f t="shared" si="58"/>
        <v>0</v>
      </c>
      <c r="N126" s="136">
        <f t="shared" si="59"/>
        <v>0</v>
      </c>
      <c r="O126" s="136">
        <f t="shared" si="60"/>
        <v>0</v>
      </c>
      <c r="P126" s="138" t="s">
        <v>118</v>
      </c>
      <c r="Q126" s="136">
        <f t="shared" si="61"/>
        <v>0</v>
      </c>
      <c r="R126" s="136">
        <f t="shared" si="62"/>
        <v>0</v>
      </c>
      <c r="S126" s="139">
        <f t="shared" si="63"/>
        <v>0</v>
      </c>
      <c r="T126" s="152"/>
    </row>
    <row r="127" spans="1:20" ht="24">
      <c r="A127" s="137" t="s">
        <v>764</v>
      </c>
      <c r="B127" s="144" t="s">
        <v>271</v>
      </c>
      <c r="C127" s="145">
        <v>2653</v>
      </c>
      <c r="D127" s="47" t="s">
        <v>874</v>
      </c>
      <c r="E127" s="135" t="s">
        <v>41</v>
      </c>
      <c r="F127" s="148">
        <v>14</v>
      </c>
      <c r="G127" s="136"/>
      <c r="H127" s="136"/>
      <c r="I127" s="136">
        <f t="shared" si="54"/>
        <v>0</v>
      </c>
      <c r="J127" s="136">
        <f t="shared" si="55"/>
        <v>0</v>
      </c>
      <c r="K127" s="136">
        <f t="shared" si="56"/>
        <v>0</v>
      </c>
      <c r="L127" s="136">
        <f t="shared" si="57"/>
        <v>0</v>
      </c>
      <c r="M127" s="136">
        <f t="shared" si="58"/>
        <v>0</v>
      </c>
      <c r="N127" s="136">
        <f t="shared" si="59"/>
        <v>0</v>
      </c>
      <c r="O127" s="136">
        <f t="shared" si="60"/>
        <v>0</v>
      </c>
      <c r="P127" s="138" t="s">
        <v>118</v>
      </c>
      <c r="Q127" s="136">
        <f t="shared" si="61"/>
        <v>0</v>
      </c>
      <c r="R127" s="136">
        <f t="shared" si="62"/>
        <v>0</v>
      </c>
      <c r="S127" s="139">
        <f t="shared" si="63"/>
        <v>0</v>
      </c>
      <c r="T127" s="152"/>
    </row>
    <row r="128" spans="1:20" ht="24">
      <c r="A128" s="137" t="s">
        <v>765</v>
      </c>
      <c r="B128" s="144" t="s">
        <v>271</v>
      </c>
      <c r="C128" s="145">
        <v>2654</v>
      </c>
      <c r="D128" s="47" t="s">
        <v>875</v>
      </c>
      <c r="E128" s="135" t="s">
        <v>41</v>
      </c>
      <c r="F128" s="148">
        <v>4</v>
      </c>
      <c r="G128" s="136"/>
      <c r="H128" s="136"/>
      <c r="I128" s="136">
        <f t="shared" si="54"/>
        <v>0</v>
      </c>
      <c r="J128" s="136">
        <f t="shared" si="55"/>
        <v>0</v>
      </c>
      <c r="K128" s="136">
        <f t="shared" si="56"/>
        <v>0</v>
      </c>
      <c r="L128" s="136">
        <f t="shared" si="57"/>
        <v>0</v>
      </c>
      <c r="M128" s="136">
        <f t="shared" si="58"/>
        <v>0</v>
      </c>
      <c r="N128" s="136">
        <f t="shared" si="59"/>
        <v>0</v>
      </c>
      <c r="O128" s="136">
        <f t="shared" si="60"/>
        <v>0</v>
      </c>
      <c r="P128" s="138" t="s">
        <v>118</v>
      </c>
      <c r="Q128" s="136">
        <f t="shared" si="61"/>
        <v>0</v>
      </c>
      <c r="R128" s="136">
        <f t="shared" si="62"/>
        <v>0</v>
      </c>
      <c r="S128" s="139">
        <f t="shared" si="63"/>
        <v>0</v>
      </c>
      <c r="T128" s="152"/>
    </row>
    <row r="129" spans="1:20" ht="24">
      <c r="A129" s="137" t="s">
        <v>766</v>
      </c>
      <c r="B129" s="144" t="s">
        <v>271</v>
      </c>
      <c r="C129" s="145">
        <v>2655</v>
      </c>
      <c r="D129" s="47" t="s">
        <v>877</v>
      </c>
      <c r="E129" s="135" t="s">
        <v>41</v>
      </c>
      <c r="F129" s="148">
        <v>1</v>
      </c>
      <c r="G129" s="136"/>
      <c r="H129" s="136"/>
      <c r="I129" s="136">
        <f t="shared" si="54"/>
        <v>0</v>
      </c>
      <c r="J129" s="136">
        <f t="shared" si="55"/>
        <v>0</v>
      </c>
      <c r="K129" s="136">
        <f t="shared" si="56"/>
        <v>0</v>
      </c>
      <c r="L129" s="136">
        <f t="shared" si="57"/>
        <v>0</v>
      </c>
      <c r="M129" s="136">
        <f t="shared" si="58"/>
        <v>0</v>
      </c>
      <c r="N129" s="136">
        <f t="shared" si="59"/>
        <v>0</v>
      </c>
      <c r="O129" s="136">
        <f t="shared" si="60"/>
        <v>0</v>
      </c>
      <c r="P129" s="138" t="s">
        <v>118</v>
      </c>
      <c r="Q129" s="136">
        <f t="shared" si="61"/>
        <v>0</v>
      </c>
      <c r="R129" s="136">
        <f t="shared" si="62"/>
        <v>0</v>
      </c>
      <c r="S129" s="139">
        <f t="shared" si="63"/>
        <v>0</v>
      </c>
      <c r="T129" s="152"/>
    </row>
    <row r="130" spans="1:20" ht="36">
      <c r="A130" s="137" t="s">
        <v>767</v>
      </c>
      <c r="B130" s="144" t="s">
        <v>110</v>
      </c>
      <c r="C130" s="145">
        <v>91341</v>
      </c>
      <c r="D130" s="47" t="s">
        <v>817</v>
      </c>
      <c r="E130" s="135" t="s">
        <v>42</v>
      </c>
      <c r="F130" s="148">
        <v>0.22</v>
      </c>
      <c r="G130" s="136"/>
      <c r="H130" s="136"/>
      <c r="I130" s="136">
        <f t="shared" si="54"/>
        <v>0</v>
      </c>
      <c r="J130" s="136">
        <f t="shared" si="55"/>
        <v>0</v>
      </c>
      <c r="K130" s="136">
        <f t="shared" si="56"/>
        <v>0</v>
      </c>
      <c r="L130" s="136">
        <f t="shared" si="57"/>
        <v>0</v>
      </c>
      <c r="M130" s="136">
        <f t="shared" si="58"/>
        <v>0</v>
      </c>
      <c r="N130" s="136">
        <f t="shared" si="59"/>
        <v>0</v>
      </c>
      <c r="O130" s="136">
        <f t="shared" si="60"/>
        <v>0</v>
      </c>
      <c r="P130" s="138" t="s">
        <v>118</v>
      </c>
      <c r="Q130" s="136">
        <f t="shared" si="61"/>
        <v>0</v>
      </c>
      <c r="R130" s="136">
        <f t="shared" si="62"/>
        <v>0</v>
      </c>
      <c r="S130" s="139">
        <f t="shared" si="63"/>
        <v>0</v>
      </c>
      <c r="T130" s="152"/>
    </row>
    <row r="131" spans="1:20" ht="60">
      <c r="A131" s="137" t="s">
        <v>768</v>
      </c>
      <c r="B131" s="144" t="s">
        <v>271</v>
      </c>
      <c r="C131" s="145">
        <v>2656</v>
      </c>
      <c r="D131" s="47" t="s">
        <v>876</v>
      </c>
      <c r="E131" s="135" t="s">
        <v>40</v>
      </c>
      <c r="F131" s="148">
        <v>750</v>
      </c>
      <c r="G131" s="136"/>
      <c r="H131" s="136"/>
      <c r="I131" s="136">
        <f t="shared" si="54"/>
        <v>0</v>
      </c>
      <c r="J131" s="136">
        <f t="shared" si="55"/>
        <v>0</v>
      </c>
      <c r="K131" s="136">
        <f t="shared" si="56"/>
        <v>0</v>
      </c>
      <c r="L131" s="136">
        <f t="shared" si="57"/>
        <v>0</v>
      </c>
      <c r="M131" s="136">
        <f t="shared" si="58"/>
        <v>0</v>
      </c>
      <c r="N131" s="136">
        <f t="shared" si="59"/>
        <v>0</v>
      </c>
      <c r="O131" s="136">
        <f t="shared" si="60"/>
        <v>0</v>
      </c>
      <c r="P131" s="138" t="s">
        <v>118</v>
      </c>
      <c r="Q131" s="136">
        <f t="shared" si="61"/>
        <v>0</v>
      </c>
      <c r="R131" s="136">
        <f t="shared" si="62"/>
        <v>0</v>
      </c>
      <c r="S131" s="139">
        <f t="shared" si="63"/>
        <v>0</v>
      </c>
      <c r="T131" s="152"/>
    </row>
    <row r="132" spans="1:20" ht="24">
      <c r="A132" s="137" t="s">
        <v>769</v>
      </c>
      <c r="B132" s="144" t="s">
        <v>271</v>
      </c>
      <c r="C132" s="145">
        <v>2698</v>
      </c>
      <c r="D132" s="47" t="s">
        <v>878</v>
      </c>
      <c r="E132" s="135" t="s">
        <v>45</v>
      </c>
      <c r="F132" s="148">
        <v>24</v>
      </c>
      <c r="G132" s="136"/>
      <c r="H132" s="136"/>
      <c r="I132" s="136">
        <f t="shared" si="54"/>
        <v>0</v>
      </c>
      <c r="J132" s="136">
        <f t="shared" si="55"/>
        <v>0</v>
      </c>
      <c r="K132" s="136">
        <f t="shared" si="56"/>
        <v>0</v>
      </c>
      <c r="L132" s="136">
        <f t="shared" si="57"/>
        <v>0</v>
      </c>
      <c r="M132" s="136">
        <f t="shared" si="58"/>
        <v>0</v>
      </c>
      <c r="N132" s="136">
        <f t="shared" si="59"/>
        <v>0</v>
      </c>
      <c r="O132" s="136">
        <f t="shared" si="60"/>
        <v>0</v>
      </c>
      <c r="P132" s="138" t="s">
        <v>118</v>
      </c>
      <c r="Q132" s="136">
        <f t="shared" si="61"/>
        <v>0</v>
      </c>
      <c r="R132" s="136">
        <f t="shared" si="62"/>
        <v>0</v>
      </c>
      <c r="S132" s="139">
        <f t="shared" si="63"/>
        <v>0</v>
      </c>
      <c r="T132" s="152"/>
    </row>
    <row r="133" spans="1:20">
      <c r="A133" s="137" t="s">
        <v>770</v>
      </c>
      <c r="B133" s="144" t="s">
        <v>271</v>
      </c>
      <c r="C133" s="145">
        <v>2658</v>
      </c>
      <c r="D133" s="47" t="s">
        <v>879</v>
      </c>
      <c r="E133" s="135" t="s">
        <v>41</v>
      </c>
      <c r="F133" s="148">
        <v>140</v>
      </c>
      <c r="G133" s="136"/>
      <c r="H133" s="136"/>
      <c r="I133" s="136">
        <f t="shared" si="54"/>
        <v>0</v>
      </c>
      <c r="J133" s="136">
        <f t="shared" si="55"/>
        <v>0</v>
      </c>
      <c r="K133" s="136">
        <f t="shared" si="56"/>
        <v>0</v>
      </c>
      <c r="L133" s="136">
        <f t="shared" si="57"/>
        <v>0</v>
      </c>
      <c r="M133" s="136">
        <f t="shared" si="58"/>
        <v>0</v>
      </c>
      <c r="N133" s="136">
        <f t="shared" si="59"/>
        <v>0</v>
      </c>
      <c r="O133" s="136">
        <f t="shared" si="60"/>
        <v>0</v>
      </c>
      <c r="P133" s="138" t="s">
        <v>118</v>
      </c>
      <c r="Q133" s="136">
        <f t="shared" si="61"/>
        <v>0</v>
      </c>
      <c r="R133" s="136">
        <f t="shared" si="62"/>
        <v>0</v>
      </c>
      <c r="S133" s="139">
        <f t="shared" si="63"/>
        <v>0</v>
      </c>
      <c r="T133" s="152"/>
    </row>
    <row r="134" spans="1:20" ht="24">
      <c r="A134" s="137" t="s">
        <v>771</v>
      </c>
      <c r="B134" s="144" t="s">
        <v>271</v>
      </c>
      <c r="C134" s="145">
        <v>2659</v>
      </c>
      <c r="D134" s="47" t="s">
        <v>880</v>
      </c>
      <c r="E134" s="135" t="s">
        <v>41</v>
      </c>
      <c r="F134" s="148">
        <v>72</v>
      </c>
      <c r="G134" s="136"/>
      <c r="H134" s="136"/>
      <c r="I134" s="136">
        <f t="shared" si="54"/>
        <v>0</v>
      </c>
      <c r="J134" s="136">
        <f t="shared" si="55"/>
        <v>0</v>
      </c>
      <c r="K134" s="136">
        <f t="shared" si="56"/>
        <v>0</v>
      </c>
      <c r="L134" s="136">
        <f t="shared" si="57"/>
        <v>0</v>
      </c>
      <c r="M134" s="136">
        <f t="shared" si="58"/>
        <v>0</v>
      </c>
      <c r="N134" s="136">
        <f t="shared" si="59"/>
        <v>0</v>
      </c>
      <c r="O134" s="136">
        <f t="shared" si="60"/>
        <v>0</v>
      </c>
      <c r="P134" s="138" t="s">
        <v>118</v>
      </c>
      <c r="Q134" s="136">
        <f t="shared" si="61"/>
        <v>0</v>
      </c>
      <c r="R134" s="136">
        <f t="shared" si="62"/>
        <v>0</v>
      </c>
      <c r="S134" s="139">
        <f t="shared" si="63"/>
        <v>0</v>
      </c>
      <c r="T134" s="152"/>
    </row>
    <row r="135" spans="1:20" ht="36">
      <c r="A135" s="137" t="s">
        <v>772</v>
      </c>
      <c r="B135" s="144" t="s">
        <v>110</v>
      </c>
      <c r="C135" s="145">
        <v>90460</v>
      </c>
      <c r="D135" s="47" t="s">
        <v>184</v>
      </c>
      <c r="E135" s="135" t="s">
        <v>45</v>
      </c>
      <c r="F135" s="148">
        <v>46</v>
      </c>
      <c r="G135" s="136"/>
      <c r="H135" s="136"/>
      <c r="I135" s="136">
        <f t="shared" si="54"/>
        <v>0</v>
      </c>
      <c r="J135" s="136">
        <f t="shared" si="55"/>
        <v>0</v>
      </c>
      <c r="K135" s="136">
        <f t="shared" si="56"/>
        <v>0</v>
      </c>
      <c r="L135" s="136">
        <f t="shared" si="57"/>
        <v>0</v>
      </c>
      <c r="M135" s="136">
        <f t="shared" si="58"/>
        <v>0</v>
      </c>
      <c r="N135" s="136">
        <f t="shared" si="59"/>
        <v>0</v>
      </c>
      <c r="O135" s="136">
        <f t="shared" si="60"/>
        <v>0</v>
      </c>
      <c r="P135" s="138" t="s">
        <v>118</v>
      </c>
      <c r="Q135" s="136">
        <f t="shared" si="61"/>
        <v>0</v>
      </c>
      <c r="R135" s="136">
        <f t="shared" si="62"/>
        <v>0</v>
      </c>
      <c r="S135" s="139">
        <f t="shared" si="63"/>
        <v>0</v>
      </c>
      <c r="T135" s="152"/>
    </row>
    <row r="136" spans="1:20">
      <c r="A136" s="114" t="s">
        <v>758</v>
      </c>
      <c r="B136" s="115"/>
      <c r="C136" s="115"/>
      <c r="D136" s="122" t="s">
        <v>651</v>
      </c>
      <c r="E136" s="122"/>
      <c r="F136" s="122"/>
      <c r="G136" s="147"/>
      <c r="H136" s="147"/>
      <c r="I136" s="147"/>
      <c r="J136" s="147"/>
      <c r="K136" s="147"/>
      <c r="L136" s="147"/>
      <c r="M136" s="147"/>
      <c r="N136" s="147"/>
      <c r="O136" s="147"/>
      <c r="P136" s="147"/>
      <c r="Q136" s="147"/>
      <c r="R136" s="147"/>
      <c r="S136" s="147"/>
      <c r="T136" s="152"/>
    </row>
    <row r="137" spans="1:20">
      <c r="A137" s="137" t="s">
        <v>773</v>
      </c>
      <c r="B137" s="144" t="s">
        <v>271</v>
      </c>
      <c r="C137" s="145">
        <v>2660</v>
      </c>
      <c r="D137" s="47" t="s">
        <v>881</v>
      </c>
      <c r="E137" s="135" t="s">
        <v>41</v>
      </c>
      <c r="F137" s="148">
        <v>3</v>
      </c>
      <c r="G137" s="136"/>
      <c r="H137" s="136"/>
      <c r="I137" s="136">
        <f t="shared" ref="I137:I142" si="64">ROUND((H137+G137),2)</f>
        <v>0</v>
      </c>
      <c r="J137" s="136">
        <f t="shared" ref="J137:J142" si="65">ROUND((G137*F137),2)</f>
        <v>0</v>
      </c>
      <c r="K137" s="136">
        <f t="shared" ref="K137:K142" si="66">ROUND((H137*F137),2)</f>
        <v>0</v>
      </c>
      <c r="L137" s="136">
        <f t="shared" ref="L137:L142" si="67">ROUND((K137+J137),2)</f>
        <v>0</v>
      </c>
      <c r="M137" s="136">
        <f t="shared" ref="M137:M142" si="68">ROUND((IF(P137="BDI 1",((1+($S$3/100))*G137),((1+($S$4/100))*G137))),2)</f>
        <v>0</v>
      </c>
      <c r="N137" s="136">
        <f t="shared" ref="N137:N142" si="69">ROUND((IF(P137="BDI 1",((1+($S$3/100))*H137),((1+($S$4/100))*H137))),2)</f>
        <v>0</v>
      </c>
      <c r="O137" s="136">
        <f t="shared" ref="O137:O142" si="70">ROUND((M137+N137),2)</f>
        <v>0</v>
      </c>
      <c r="P137" s="138" t="s">
        <v>118</v>
      </c>
      <c r="Q137" s="136">
        <f t="shared" ref="Q137:Q142" si="71">ROUND(M137*F137,2)</f>
        <v>0</v>
      </c>
      <c r="R137" s="136">
        <f t="shared" ref="R137:R142" si="72">ROUND(N137*F137,2)</f>
        <v>0</v>
      </c>
      <c r="S137" s="139">
        <f t="shared" ref="S137:S142" si="73">ROUND(Q137+R137,2)</f>
        <v>0</v>
      </c>
      <c r="T137" s="152"/>
    </row>
    <row r="138" spans="1:20">
      <c r="A138" s="137" t="s">
        <v>774</v>
      </c>
      <c r="B138" s="144" t="s">
        <v>271</v>
      </c>
      <c r="C138" s="145">
        <v>2661</v>
      </c>
      <c r="D138" s="47" t="s">
        <v>882</v>
      </c>
      <c r="E138" s="135" t="s">
        <v>41</v>
      </c>
      <c r="F138" s="148">
        <v>1</v>
      </c>
      <c r="G138" s="136"/>
      <c r="H138" s="136"/>
      <c r="I138" s="136">
        <f t="shared" si="64"/>
        <v>0</v>
      </c>
      <c r="J138" s="136">
        <f t="shared" si="65"/>
        <v>0</v>
      </c>
      <c r="K138" s="136">
        <f t="shared" si="66"/>
        <v>0</v>
      </c>
      <c r="L138" s="136">
        <f t="shared" si="67"/>
        <v>0</v>
      </c>
      <c r="M138" s="136">
        <f t="shared" si="68"/>
        <v>0</v>
      </c>
      <c r="N138" s="136">
        <f t="shared" si="69"/>
        <v>0</v>
      </c>
      <c r="O138" s="136">
        <f t="shared" si="70"/>
        <v>0</v>
      </c>
      <c r="P138" s="138" t="s">
        <v>118</v>
      </c>
      <c r="Q138" s="136">
        <f t="shared" si="71"/>
        <v>0</v>
      </c>
      <c r="R138" s="136">
        <f t="shared" si="72"/>
        <v>0</v>
      </c>
      <c r="S138" s="139">
        <f t="shared" si="73"/>
        <v>0</v>
      </c>
      <c r="T138" s="152"/>
    </row>
    <row r="139" spans="1:20">
      <c r="A139" s="137" t="s">
        <v>775</v>
      </c>
      <c r="B139" s="144" t="s">
        <v>271</v>
      </c>
      <c r="C139" s="145">
        <v>2663</v>
      </c>
      <c r="D139" s="47" t="s">
        <v>883</v>
      </c>
      <c r="E139" s="135" t="s">
        <v>41</v>
      </c>
      <c r="F139" s="148">
        <v>2</v>
      </c>
      <c r="G139" s="136"/>
      <c r="H139" s="136"/>
      <c r="I139" s="136">
        <f t="shared" si="64"/>
        <v>0</v>
      </c>
      <c r="J139" s="136">
        <f t="shared" si="65"/>
        <v>0</v>
      </c>
      <c r="K139" s="136">
        <f t="shared" si="66"/>
        <v>0</v>
      </c>
      <c r="L139" s="136">
        <f t="shared" si="67"/>
        <v>0</v>
      </c>
      <c r="M139" s="136">
        <f t="shared" si="68"/>
        <v>0</v>
      </c>
      <c r="N139" s="136">
        <f t="shared" si="69"/>
        <v>0</v>
      </c>
      <c r="O139" s="136">
        <f t="shared" si="70"/>
        <v>0</v>
      </c>
      <c r="P139" s="138" t="s">
        <v>118</v>
      </c>
      <c r="Q139" s="136">
        <f t="shared" si="71"/>
        <v>0</v>
      </c>
      <c r="R139" s="136">
        <f t="shared" si="72"/>
        <v>0</v>
      </c>
      <c r="S139" s="139">
        <f t="shared" si="73"/>
        <v>0</v>
      </c>
      <c r="T139" s="152"/>
    </row>
    <row r="140" spans="1:20" ht="24">
      <c r="A140" s="137" t="s">
        <v>776</v>
      </c>
      <c r="B140" s="144" t="s">
        <v>271</v>
      </c>
      <c r="C140" s="145">
        <v>2664</v>
      </c>
      <c r="D140" s="47" t="s">
        <v>884</v>
      </c>
      <c r="E140" s="135" t="s">
        <v>41</v>
      </c>
      <c r="F140" s="148">
        <v>1</v>
      </c>
      <c r="G140" s="136"/>
      <c r="H140" s="136"/>
      <c r="I140" s="136">
        <f t="shared" si="64"/>
        <v>0</v>
      </c>
      <c r="J140" s="136">
        <f t="shared" si="65"/>
        <v>0</v>
      </c>
      <c r="K140" s="136">
        <f t="shared" si="66"/>
        <v>0</v>
      </c>
      <c r="L140" s="136">
        <f t="shared" si="67"/>
        <v>0</v>
      </c>
      <c r="M140" s="136">
        <f t="shared" si="68"/>
        <v>0</v>
      </c>
      <c r="N140" s="136">
        <f t="shared" si="69"/>
        <v>0</v>
      </c>
      <c r="O140" s="136">
        <f t="shared" si="70"/>
        <v>0</v>
      </c>
      <c r="P140" s="138" t="s">
        <v>118</v>
      </c>
      <c r="Q140" s="136">
        <f t="shared" si="71"/>
        <v>0</v>
      </c>
      <c r="R140" s="136">
        <f t="shared" si="72"/>
        <v>0</v>
      </c>
      <c r="S140" s="139">
        <f t="shared" si="73"/>
        <v>0</v>
      </c>
      <c r="T140" s="152"/>
    </row>
    <row r="141" spans="1:20" ht="24">
      <c r="A141" s="137" t="s">
        <v>777</v>
      </c>
      <c r="B141" s="144" t="s">
        <v>271</v>
      </c>
      <c r="C141" s="145">
        <v>2662</v>
      </c>
      <c r="D141" s="47" t="s">
        <v>885</v>
      </c>
      <c r="E141" s="135" t="s">
        <v>41</v>
      </c>
      <c r="F141" s="148">
        <v>1</v>
      </c>
      <c r="G141" s="136"/>
      <c r="H141" s="136"/>
      <c r="I141" s="136">
        <f t="shared" si="64"/>
        <v>0</v>
      </c>
      <c r="J141" s="136">
        <f t="shared" si="65"/>
        <v>0</v>
      </c>
      <c r="K141" s="136">
        <f t="shared" si="66"/>
        <v>0</v>
      </c>
      <c r="L141" s="136">
        <f t="shared" si="67"/>
        <v>0</v>
      </c>
      <c r="M141" s="136">
        <f t="shared" si="68"/>
        <v>0</v>
      </c>
      <c r="N141" s="136">
        <f t="shared" si="69"/>
        <v>0</v>
      </c>
      <c r="O141" s="136">
        <f t="shared" si="70"/>
        <v>0</v>
      </c>
      <c r="P141" s="138" t="s">
        <v>118</v>
      </c>
      <c r="Q141" s="136">
        <f t="shared" si="71"/>
        <v>0</v>
      </c>
      <c r="R141" s="136">
        <f t="shared" si="72"/>
        <v>0</v>
      </c>
      <c r="S141" s="139">
        <f t="shared" si="73"/>
        <v>0</v>
      </c>
      <c r="T141" s="152"/>
    </row>
    <row r="142" spans="1:20">
      <c r="A142" s="137" t="s">
        <v>778</v>
      </c>
      <c r="B142" s="144" t="s">
        <v>271</v>
      </c>
      <c r="C142" s="145">
        <v>2665</v>
      </c>
      <c r="D142" s="47" t="s">
        <v>886</v>
      </c>
      <c r="E142" s="135" t="s">
        <v>41</v>
      </c>
      <c r="F142" s="148">
        <v>1</v>
      </c>
      <c r="G142" s="136"/>
      <c r="H142" s="136"/>
      <c r="I142" s="136">
        <f t="shared" si="64"/>
        <v>0</v>
      </c>
      <c r="J142" s="136">
        <f t="shared" si="65"/>
        <v>0</v>
      </c>
      <c r="K142" s="136">
        <f t="shared" si="66"/>
        <v>0</v>
      </c>
      <c r="L142" s="136">
        <f t="shared" si="67"/>
        <v>0</v>
      </c>
      <c r="M142" s="136">
        <f t="shared" si="68"/>
        <v>0</v>
      </c>
      <c r="N142" s="136">
        <f t="shared" si="69"/>
        <v>0</v>
      </c>
      <c r="O142" s="136">
        <f t="shared" si="70"/>
        <v>0</v>
      </c>
      <c r="P142" s="138" t="s">
        <v>118</v>
      </c>
      <c r="Q142" s="136">
        <f t="shared" si="71"/>
        <v>0</v>
      </c>
      <c r="R142" s="136">
        <f t="shared" si="72"/>
        <v>0</v>
      </c>
      <c r="S142" s="139">
        <f t="shared" si="73"/>
        <v>0</v>
      </c>
      <c r="T142" s="152"/>
    </row>
    <row r="143" spans="1:20">
      <c r="A143" s="28"/>
      <c r="B143" s="28"/>
      <c r="C143" s="23"/>
      <c r="D143" s="117"/>
      <c r="E143" s="23"/>
      <c r="F143" s="24"/>
      <c r="G143" s="24"/>
      <c r="H143" s="24"/>
      <c r="I143" s="25"/>
      <c r="J143" s="25"/>
      <c r="K143" s="25"/>
      <c r="L143" s="25"/>
      <c r="M143" s="20"/>
      <c r="N143" s="20"/>
      <c r="O143" s="20"/>
      <c r="P143" s="20"/>
      <c r="Q143" s="20"/>
      <c r="R143" s="20"/>
      <c r="S143" s="21"/>
      <c r="T143" s="152"/>
    </row>
    <row r="144" spans="1:20">
      <c r="A144" s="114">
        <v>18</v>
      </c>
      <c r="B144" s="115"/>
      <c r="C144" s="58"/>
      <c r="D144" s="143" t="s">
        <v>780</v>
      </c>
      <c r="E144" s="143"/>
      <c r="F144" s="60"/>
      <c r="G144" s="147"/>
      <c r="H144" s="147"/>
      <c r="I144" s="147"/>
      <c r="J144" s="147">
        <f t="shared" ref="J144:L144" si="74">ROUND(SUM(J145:J165),2)</f>
        <v>0</v>
      </c>
      <c r="K144" s="147">
        <f t="shared" si="74"/>
        <v>0</v>
      </c>
      <c r="L144" s="147">
        <f t="shared" si="74"/>
        <v>0</v>
      </c>
      <c r="M144" s="147"/>
      <c r="N144" s="147"/>
      <c r="O144" s="147"/>
      <c r="P144" s="147"/>
      <c r="Q144" s="147">
        <f t="shared" ref="Q144:R144" si="75">ROUND(SUM(Q145:Q165),2)</f>
        <v>0</v>
      </c>
      <c r="R144" s="147">
        <f t="shared" si="75"/>
        <v>0</v>
      </c>
      <c r="S144" s="147">
        <f>ROUND(SUM(S145:S165),2)</f>
        <v>0</v>
      </c>
      <c r="T144" s="152"/>
    </row>
    <row r="145" spans="1:20" ht="36">
      <c r="A145" s="137" t="s">
        <v>779</v>
      </c>
      <c r="B145" s="144" t="s">
        <v>110</v>
      </c>
      <c r="C145" s="145">
        <v>91940</v>
      </c>
      <c r="D145" s="47" t="s">
        <v>195</v>
      </c>
      <c r="E145" s="135" t="s">
        <v>41</v>
      </c>
      <c r="F145" s="148">
        <v>32</v>
      </c>
      <c r="G145" s="136"/>
      <c r="H145" s="136"/>
      <c r="I145" s="136">
        <f t="shared" ref="I145:I165" si="76">ROUND((H145+G145),2)</f>
        <v>0</v>
      </c>
      <c r="J145" s="136">
        <f t="shared" ref="J145:J165" si="77">ROUND((G145*F145),2)</f>
        <v>0</v>
      </c>
      <c r="K145" s="136">
        <f t="shared" ref="K145:K165" si="78">ROUND((H145*F145),2)</f>
        <v>0</v>
      </c>
      <c r="L145" s="136">
        <f t="shared" ref="L145:L165" si="79">ROUND((K145+J145),2)</f>
        <v>0</v>
      </c>
      <c r="M145" s="136">
        <f t="shared" ref="M145:M165" si="80">ROUND((IF(P145="BDI 1",((1+($S$3/100))*G145),((1+($S$4/100))*G145))),2)</f>
        <v>0</v>
      </c>
      <c r="N145" s="136">
        <f t="shared" ref="N145:N165" si="81">ROUND((IF(P145="BDI 1",((1+($S$3/100))*H145),((1+($S$4/100))*H145))),2)</f>
        <v>0</v>
      </c>
      <c r="O145" s="136">
        <f t="shared" ref="O145:O165" si="82">ROUND((M145+N145),2)</f>
        <v>0</v>
      </c>
      <c r="P145" s="138" t="s">
        <v>118</v>
      </c>
      <c r="Q145" s="136">
        <f t="shared" ref="Q145:Q165" si="83">ROUND(M145*F145,2)</f>
        <v>0</v>
      </c>
      <c r="R145" s="136">
        <f t="shared" ref="R145:R165" si="84">ROUND(N145*F145,2)</f>
        <v>0</v>
      </c>
      <c r="S145" s="139">
        <f t="shared" ref="S145:S165" si="85">ROUND(Q145+R145,2)</f>
        <v>0</v>
      </c>
      <c r="T145" s="152"/>
    </row>
    <row r="146" spans="1:20">
      <c r="A146" s="137" t="s">
        <v>781</v>
      </c>
      <c r="B146" s="144" t="s">
        <v>271</v>
      </c>
      <c r="C146" s="145">
        <v>2678</v>
      </c>
      <c r="D146" s="47" t="s">
        <v>829</v>
      </c>
      <c r="E146" s="135" t="s">
        <v>41</v>
      </c>
      <c r="F146" s="148">
        <v>353</v>
      </c>
      <c r="G146" s="136"/>
      <c r="H146" s="136"/>
      <c r="I146" s="136">
        <f t="shared" si="76"/>
        <v>0</v>
      </c>
      <c r="J146" s="136">
        <f t="shared" si="77"/>
        <v>0</v>
      </c>
      <c r="K146" s="136">
        <f t="shared" si="78"/>
        <v>0</v>
      </c>
      <c r="L146" s="136">
        <f t="shared" si="79"/>
        <v>0</v>
      </c>
      <c r="M146" s="136">
        <f t="shared" si="80"/>
        <v>0</v>
      </c>
      <c r="N146" s="136">
        <f t="shared" si="81"/>
        <v>0</v>
      </c>
      <c r="O146" s="136">
        <f t="shared" si="82"/>
        <v>0</v>
      </c>
      <c r="P146" s="138" t="s">
        <v>118</v>
      </c>
      <c r="Q146" s="136">
        <f t="shared" si="83"/>
        <v>0</v>
      </c>
      <c r="R146" s="136">
        <f t="shared" si="84"/>
        <v>0</v>
      </c>
      <c r="S146" s="139">
        <f t="shared" si="85"/>
        <v>0</v>
      </c>
      <c r="T146" s="152"/>
    </row>
    <row r="147" spans="1:20">
      <c r="A147" s="137" t="s">
        <v>782</v>
      </c>
      <c r="B147" s="144" t="s">
        <v>271</v>
      </c>
      <c r="C147" s="145">
        <v>2604</v>
      </c>
      <c r="D147" s="47" t="s">
        <v>830</v>
      </c>
      <c r="E147" s="135" t="s">
        <v>41</v>
      </c>
      <c r="F147" s="148">
        <v>52</v>
      </c>
      <c r="G147" s="136"/>
      <c r="H147" s="136"/>
      <c r="I147" s="136">
        <f t="shared" si="76"/>
        <v>0</v>
      </c>
      <c r="J147" s="136">
        <f t="shared" si="77"/>
        <v>0</v>
      </c>
      <c r="K147" s="136">
        <f t="shared" si="78"/>
        <v>0</v>
      </c>
      <c r="L147" s="136">
        <f t="shared" si="79"/>
        <v>0</v>
      </c>
      <c r="M147" s="136">
        <f t="shared" si="80"/>
        <v>0</v>
      </c>
      <c r="N147" s="136">
        <f t="shared" si="81"/>
        <v>0</v>
      </c>
      <c r="O147" s="136">
        <f t="shared" si="82"/>
        <v>0</v>
      </c>
      <c r="P147" s="138" t="s">
        <v>118</v>
      </c>
      <c r="Q147" s="136">
        <f t="shared" si="83"/>
        <v>0</v>
      </c>
      <c r="R147" s="136">
        <f t="shared" si="84"/>
        <v>0</v>
      </c>
      <c r="S147" s="139">
        <f t="shared" si="85"/>
        <v>0</v>
      </c>
      <c r="T147" s="152"/>
    </row>
    <row r="148" spans="1:20" ht="24">
      <c r="A148" s="137" t="s">
        <v>783</v>
      </c>
      <c r="B148" s="144" t="s">
        <v>271</v>
      </c>
      <c r="C148" s="145">
        <v>2699</v>
      </c>
      <c r="D148" s="47" t="s">
        <v>887</v>
      </c>
      <c r="E148" s="135" t="s">
        <v>41</v>
      </c>
      <c r="F148" s="148">
        <v>52</v>
      </c>
      <c r="G148" s="136"/>
      <c r="H148" s="136"/>
      <c r="I148" s="136">
        <f t="shared" si="76"/>
        <v>0</v>
      </c>
      <c r="J148" s="136">
        <f t="shared" si="77"/>
        <v>0</v>
      </c>
      <c r="K148" s="136">
        <f t="shared" si="78"/>
        <v>0</v>
      </c>
      <c r="L148" s="136">
        <f t="shared" si="79"/>
        <v>0</v>
      </c>
      <c r="M148" s="136">
        <f t="shared" si="80"/>
        <v>0</v>
      </c>
      <c r="N148" s="136">
        <f t="shared" si="81"/>
        <v>0</v>
      </c>
      <c r="O148" s="136">
        <f t="shared" si="82"/>
        <v>0</v>
      </c>
      <c r="P148" s="138" t="s">
        <v>118</v>
      </c>
      <c r="Q148" s="136">
        <f t="shared" si="83"/>
        <v>0</v>
      </c>
      <c r="R148" s="136">
        <f t="shared" si="84"/>
        <v>0</v>
      </c>
      <c r="S148" s="139">
        <f t="shared" si="85"/>
        <v>0</v>
      </c>
      <c r="T148" s="152"/>
    </row>
    <row r="149" spans="1:20">
      <c r="A149" s="137" t="s">
        <v>784</v>
      </c>
      <c r="B149" s="144" t="s">
        <v>271</v>
      </c>
      <c r="C149" s="145">
        <v>2606</v>
      </c>
      <c r="D149" s="47" t="s">
        <v>832</v>
      </c>
      <c r="E149" s="135" t="s">
        <v>41</v>
      </c>
      <c r="F149" s="148">
        <v>216</v>
      </c>
      <c r="G149" s="136"/>
      <c r="H149" s="136"/>
      <c r="I149" s="136">
        <f t="shared" si="76"/>
        <v>0</v>
      </c>
      <c r="J149" s="136">
        <f t="shared" si="77"/>
        <v>0</v>
      </c>
      <c r="K149" s="136">
        <f t="shared" si="78"/>
        <v>0</v>
      </c>
      <c r="L149" s="136">
        <f t="shared" si="79"/>
        <v>0</v>
      </c>
      <c r="M149" s="136">
        <f t="shared" si="80"/>
        <v>0</v>
      </c>
      <c r="N149" s="136">
        <f t="shared" si="81"/>
        <v>0</v>
      </c>
      <c r="O149" s="136">
        <f t="shared" si="82"/>
        <v>0</v>
      </c>
      <c r="P149" s="138" t="s">
        <v>118</v>
      </c>
      <c r="Q149" s="136">
        <f t="shared" si="83"/>
        <v>0</v>
      </c>
      <c r="R149" s="136">
        <f t="shared" si="84"/>
        <v>0</v>
      </c>
      <c r="S149" s="139">
        <f t="shared" si="85"/>
        <v>0</v>
      </c>
      <c r="T149" s="152"/>
    </row>
    <row r="150" spans="1:20">
      <c r="A150" s="137" t="s">
        <v>785</v>
      </c>
      <c r="B150" s="144" t="s">
        <v>271</v>
      </c>
      <c r="C150" s="145">
        <v>2607</v>
      </c>
      <c r="D150" s="47" t="s">
        <v>833</v>
      </c>
      <c r="E150" s="135" t="s">
        <v>41</v>
      </c>
      <c r="F150" s="148">
        <v>52</v>
      </c>
      <c r="G150" s="136"/>
      <c r="H150" s="136"/>
      <c r="I150" s="136">
        <f t="shared" si="76"/>
        <v>0</v>
      </c>
      <c r="J150" s="136">
        <f t="shared" si="77"/>
        <v>0</v>
      </c>
      <c r="K150" s="136">
        <f t="shared" si="78"/>
        <v>0</v>
      </c>
      <c r="L150" s="136">
        <f t="shared" si="79"/>
        <v>0</v>
      </c>
      <c r="M150" s="136">
        <f t="shared" si="80"/>
        <v>0</v>
      </c>
      <c r="N150" s="136">
        <f t="shared" si="81"/>
        <v>0</v>
      </c>
      <c r="O150" s="136">
        <f t="shared" si="82"/>
        <v>0</v>
      </c>
      <c r="P150" s="138" t="s">
        <v>118</v>
      </c>
      <c r="Q150" s="136">
        <f t="shared" si="83"/>
        <v>0</v>
      </c>
      <c r="R150" s="136">
        <f t="shared" si="84"/>
        <v>0</v>
      </c>
      <c r="S150" s="139">
        <f t="shared" si="85"/>
        <v>0</v>
      </c>
      <c r="T150" s="152"/>
    </row>
    <row r="151" spans="1:20" ht="24">
      <c r="A151" s="137" t="s">
        <v>786</v>
      </c>
      <c r="B151" s="144" t="s">
        <v>271</v>
      </c>
      <c r="C151" s="145">
        <v>2608</v>
      </c>
      <c r="D151" s="47" t="s">
        <v>834</v>
      </c>
      <c r="E151" s="135" t="s">
        <v>45</v>
      </c>
      <c r="F151" s="148">
        <v>52</v>
      </c>
      <c r="G151" s="136"/>
      <c r="H151" s="136"/>
      <c r="I151" s="136">
        <f t="shared" si="76"/>
        <v>0</v>
      </c>
      <c r="J151" s="136">
        <f t="shared" si="77"/>
        <v>0</v>
      </c>
      <c r="K151" s="136">
        <f t="shared" si="78"/>
        <v>0</v>
      </c>
      <c r="L151" s="136">
        <f t="shared" si="79"/>
        <v>0</v>
      </c>
      <c r="M151" s="136">
        <f t="shared" si="80"/>
        <v>0</v>
      </c>
      <c r="N151" s="136">
        <f t="shared" si="81"/>
        <v>0</v>
      </c>
      <c r="O151" s="136">
        <f t="shared" si="82"/>
        <v>0</v>
      </c>
      <c r="P151" s="138" t="s">
        <v>118</v>
      </c>
      <c r="Q151" s="136">
        <f t="shared" si="83"/>
        <v>0</v>
      </c>
      <c r="R151" s="136">
        <f t="shared" si="84"/>
        <v>0</v>
      </c>
      <c r="S151" s="139">
        <f t="shared" si="85"/>
        <v>0</v>
      </c>
      <c r="T151" s="152"/>
    </row>
    <row r="152" spans="1:20" ht="24">
      <c r="A152" s="137" t="s">
        <v>787</v>
      </c>
      <c r="B152" s="144" t="s">
        <v>271</v>
      </c>
      <c r="C152" s="145">
        <v>2611</v>
      </c>
      <c r="D152" s="47" t="s">
        <v>836</v>
      </c>
      <c r="E152" s="135" t="s">
        <v>41</v>
      </c>
      <c r="F152" s="148">
        <v>3</v>
      </c>
      <c r="G152" s="136"/>
      <c r="H152" s="136"/>
      <c r="I152" s="136">
        <f t="shared" si="76"/>
        <v>0</v>
      </c>
      <c r="J152" s="136">
        <f t="shared" si="77"/>
        <v>0</v>
      </c>
      <c r="K152" s="136">
        <f t="shared" si="78"/>
        <v>0</v>
      </c>
      <c r="L152" s="136">
        <f t="shared" si="79"/>
        <v>0</v>
      </c>
      <c r="M152" s="136">
        <f t="shared" si="80"/>
        <v>0</v>
      </c>
      <c r="N152" s="136">
        <f t="shared" si="81"/>
        <v>0</v>
      </c>
      <c r="O152" s="136">
        <f t="shared" si="82"/>
        <v>0</v>
      </c>
      <c r="P152" s="138" t="s">
        <v>118</v>
      </c>
      <c r="Q152" s="136">
        <f t="shared" si="83"/>
        <v>0</v>
      </c>
      <c r="R152" s="136">
        <f t="shared" si="84"/>
        <v>0</v>
      </c>
      <c r="S152" s="139">
        <f t="shared" si="85"/>
        <v>0</v>
      </c>
      <c r="T152" s="152"/>
    </row>
    <row r="153" spans="1:20" ht="24">
      <c r="A153" s="137" t="s">
        <v>788</v>
      </c>
      <c r="B153" s="144" t="s">
        <v>110</v>
      </c>
      <c r="C153" s="145">
        <v>98307</v>
      </c>
      <c r="D153" s="47" t="s">
        <v>288</v>
      </c>
      <c r="E153" s="135" t="s">
        <v>41</v>
      </c>
      <c r="F153" s="148">
        <v>23</v>
      </c>
      <c r="G153" s="136"/>
      <c r="H153" s="136"/>
      <c r="I153" s="136">
        <f t="shared" si="76"/>
        <v>0</v>
      </c>
      <c r="J153" s="136">
        <f t="shared" si="77"/>
        <v>0</v>
      </c>
      <c r="K153" s="136">
        <f t="shared" si="78"/>
        <v>0</v>
      </c>
      <c r="L153" s="136">
        <f t="shared" si="79"/>
        <v>0</v>
      </c>
      <c r="M153" s="136">
        <f t="shared" si="80"/>
        <v>0</v>
      </c>
      <c r="N153" s="136">
        <f t="shared" si="81"/>
        <v>0</v>
      </c>
      <c r="O153" s="136">
        <f t="shared" si="82"/>
        <v>0</v>
      </c>
      <c r="P153" s="138" t="s">
        <v>118</v>
      </c>
      <c r="Q153" s="136">
        <f t="shared" si="83"/>
        <v>0</v>
      </c>
      <c r="R153" s="136">
        <f t="shared" si="84"/>
        <v>0</v>
      </c>
      <c r="S153" s="139">
        <f t="shared" si="85"/>
        <v>0</v>
      </c>
      <c r="T153" s="152"/>
    </row>
    <row r="154" spans="1:20">
      <c r="A154" s="137" t="s">
        <v>789</v>
      </c>
      <c r="B154" s="144" t="s">
        <v>271</v>
      </c>
      <c r="C154" s="145">
        <v>2623</v>
      </c>
      <c r="D154" s="47" t="s">
        <v>848</v>
      </c>
      <c r="E154" s="135" t="s">
        <v>41</v>
      </c>
      <c r="F154" s="148">
        <v>1</v>
      </c>
      <c r="G154" s="136"/>
      <c r="H154" s="136"/>
      <c r="I154" s="136">
        <f t="shared" si="76"/>
        <v>0</v>
      </c>
      <c r="J154" s="136">
        <f t="shared" si="77"/>
        <v>0</v>
      </c>
      <c r="K154" s="136">
        <f t="shared" si="78"/>
        <v>0</v>
      </c>
      <c r="L154" s="136">
        <f t="shared" si="79"/>
        <v>0</v>
      </c>
      <c r="M154" s="136">
        <f t="shared" si="80"/>
        <v>0</v>
      </c>
      <c r="N154" s="136">
        <f t="shared" si="81"/>
        <v>0</v>
      </c>
      <c r="O154" s="136">
        <f t="shared" si="82"/>
        <v>0</v>
      </c>
      <c r="P154" s="138" t="s">
        <v>118</v>
      </c>
      <c r="Q154" s="136">
        <f t="shared" si="83"/>
        <v>0</v>
      </c>
      <c r="R154" s="136">
        <f t="shared" si="84"/>
        <v>0</v>
      </c>
      <c r="S154" s="139">
        <f t="shared" si="85"/>
        <v>0</v>
      </c>
      <c r="T154" s="152"/>
    </row>
    <row r="155" spans="1:20">
      <c r="A155" s="137" t="s">
        <v>790</v>
      </c>
      <c r="B155" s="144" t="s">
        <v>271</v>
      </c>
      <c r="C155" s="145">
        <v>2624</v>
      </c>
      <c r="D155" s="47" t="s">
        <v>848</v>
      </c>
      <c r="E155" s="135" t="s">
        <v>41</v>
      </c>
      <c r="F155" s="148">
        <v>26</v>
      </c>
      <c r="G155" s="136"/>
      <c r="H155" s="136"/>
      <c r="I155" s="136">
        <f t="shared" si="76"/>
        <v>0</v>
      </c>
      <c r="J155" s="136">
        <f t="shared" si="77"/>
        <v>0</v>
      </c>
      <c r="K155" s="136">
        <f t="shared" si="78"/>
        <v>0</v>
      </c>
      <c r="L155" s="136">
        <f t="shared" si="79"/>
        <v>0</v>
      </c>
      <c r="M155" s="136">
        <f t="shared" si="80"/>
        <v>0</v>
      </c>
      <c r="N155" s="136">
        <f t="shared" si="81"/>
        <v>0</v>
      </c>
      <c r="O155" s="136">
        <f t="shared" si="82"/>
        <v>0</v>
      </c>
      <c r="P155" s="138" t="s">
        <v>118</v>
      </c>
      <c r="Q155" s="136">
        <f t="shared" si="83"/>
        <v>0</v>
      </c>
      <c r="R155" s="136">
        <f t="shared" si="84"/>
        <v>0</v>
      </c>
      <c r="S155" s="139">
        <f t="shared" si="85"/>
        <v>0</v>
      </c>
      <c r="T155" s="152"/>
    </row>
    <row r="156" spans="1:20" ht="24">
      <c r="A156" s="137" t="s">
        <v>791</v>
      </c>
      <c r="B156" s="144" t="s">
        <v>271</v>
      </c>
      <c r="C156" s="145">
        <v>2669</v>
      </c>
      <c r="D156" s="47" t="s">
        <v>888</v>
      </c>
      <c r="E156" s="135" t="s">
        <v>41</v>
      </c>
      <c r="F156" s="148">
        <v>5</v>
      </c>
      <c r="G156" s="136"/>
      <c r="H156" s="136"/>
      <c r="I156" s="136">
        <f t="shared" si="76"/>
        <v>0</v>
      </c>
      <c r="J156" s="136">
        <f t="shared" si="77"/>
        <v>0</v>
      </c>
      <c r="K156" s="136">
        <f t="shared" si="78"/>
        <v>0</v>
      </c>
      <c r="L156" s="136">
        <f t="shared" si="79"/>
        <v>0</v>
      </c>
      <c r="M156" s="136">
        <f t="shared" si="80"/>
        <v>0</v>
      </c>
      <c r="N156" s="136">
        <f t="shared" si="81"/>
        <v>0</v>
      </c>
      <c r="O156" s="136">
        <f t="shared" si="82"/>
        <v>0</v>
      </c>
      <c r="P156" s="138" t="s">
        <v>118</v>
      </c>
      <c r="Q156" s="136">
        <f t="shared" si="83"/>
        <v>0</v>
      </c>
      <c r="R156" s="136">
        <f t="shared" si="84"/>
        <v>0</v>
      </c>
      <c r="S156" s="139">
        <f t="shared" si="85"/>
        <v>0</v>
      </c>
      <c r="T156" s="152"/>
    </row>
    <row r="157" spans="1:20" ht="24">
      <c r="A157" s="137" t="s">
        <v>792</v>
      </c>
      <c r="B157" s="144" t="s">
        <v>271</v>
      </c>
      <c r="C157" s="145">
        <v>2667</v>
      </c>
      <c r="D157" s="47" t="s">
        <v>889</v>
      </c>
      <c r="E157" s="135" t="s">
        <v>41</v>
      </c>
      <c r="F157" s="148">
        <v>46.2</v>
      </c>
      <c r="G157" s="136"/>
      <c r="H157" s="136"/>
      <c r="I157" s="136">
        <f t="shared" si="76"/>
        <v>0</v>
      </c>
      <c r="J157" s="136">
        <f t="shared" si="77"/>
        <v>0</v>
      </c>
      <c r="K157" s="136">
        <f t="shared" si="78"/>
        <v>0</v>
      </c>
      <c r="L157" s="136">
        <f t="shared" si="79"/>
        <v>0</v>
      </c>
      <c r="M157" s="136">
        <f t="shared" si="80"/>
        <v>0</v>
      </c>
      <c r="N157" s="136">
        <f t="shared" si="81"/>
        <v>0</v>
      </c>
      <c r="O157" s="136">
        <f t="shared" si="82"/>
        <v>0</v>
      </c>
      <c r="P157" s="138" t="s">
        <v>118</v>
      </c>
      <c r="Q157" s="136">
        <f t="shared" si="83"/>
        <v>0</v>
      </c>
      <c r="R157" s="136">
        <f t="shared" si="84"/>
        <v>0</v>
      </c>
      <c r="S157" s="139">
        <f t="shared" si="85"/>
        <v>0</v>
      </c>
      <c r="T157" s="152"/>
    </row>
    <row r="158" spans="1:20" ht="24">
      <c r="A158" s="137" t="s">
        <v>793</v>
      </c>
      <c r="B158" s="144" t="s">
        <v>271</v>
      </c>
      <c r="C158" s="145">
        <v>2668</v>
      </c>
      <c r="D158" s="47" t="s">
        <v>890</v>
      </c>
      <c r="E158" s="135" t="s">
        <v>41</v>
      </c>
      <c r="F158" s="148">
        <v>52</v>
      </c>
      <c r="G158" s="136"/>
      <c r="H158" s="136"/>
      <c r="I158" s="136">
        <f t="shared" si="76"/>
        <v>0</v>
      </c>
      <c r="J158" s="136">
        <f t="shared" si="77"/>
        <v>0</v>
      </c>
      <c r="K158" s="136">
        <f t="shared" si="78"/>
        <v>0</v>
      </c>
      <c r="L158" s="136">
        <f t="shared" si="79"/>
        <v>0</v>
      </c>
      <c r="M158" s="136">
        <f t="shared" si="80"/>
        <v>0</v>
      </c>
      <c r="N158" s="136">
        <f t="shared" si="81"/>
        <v>0</v>
      </c>
      <c r="O158" s="136">
        <f t="shared" si="82"/>
        <v>0</v>
      </c>
      <c r="P158" s="138" t="s">
        <v>118</v>
      </c>
      <c r="Q158" s="136">
        <f t="shared" si="83"/>
        <v>0</v>
      </c>
      <c r="R158" s="136">
        <f t="shared" si="84"/>
        <v>0</v>
      </c>
      <c r="S158" s="139">
        <f t="shared" si="85"/>
        <v>0</v>
      </c>
      <c r="T158" s="152"/>
    </row>
    <row r="159" spans="1:20">
      <c r="A159" s="137" t="s">
        <v>794</v>
      </c>
      <c r="B159" s="144" t="s">
        <v>271</v>
      </c>
      <c r="C159" s="145">
        <v>2670</v>
      </c>
      <c r="D159" s="47" t="s">
        <v>891</v>
      </c>
      <c r="E159" s="135" t="s">
        <v>41</v>
      </c>
      <c r="F159" s="148">
        <v>54</v>
      </c>
      <c r="G159" s="136"/>
      <c r="H159" s="136"/>
      <c r="I159" s="136">
        <f t="shared" si="76"/>
        <v>0</v>
      </c>
      <c r="J159" s="136">
        <f t="shared" si="77"/>
        <v>0</v>
      </c>
      <c r="K159" s="136">
        <f t="shared" si="78"/>
        <v>0</v>
      </c>
      <c r="L159" s="136">
        <f t="shared" si="79"/>
        <v>0</v>
      </c>
      <c r="M159" s="136">
        <f t="shared" si="80"/>
        <v>0</v>
      </c>
      <c r="N159" s="136">
        <f t="shared" si="81"/>
        <v>0</v>
      </c>
      <c r="O159" s="136">
        <f t="shared" si="82"/>
        <v>0</v>
      </c>
      <c r="P159" s="138" t="s">
        <v>118</v>
      </c>
      <c r="Q159" s="136">
        <f t="shared" si="83"/>
        <v>0</v>
      </c>
      <c r="R159" s="136">
        <f t="shared" si="84"/>
        <v>0</v>
      </c>
      <c r="S159" s="139">
        <f t="shared" si="85"/>
        <v>0</v>
      </c>
      <c r="T159" s="152"/>
    </row>
    <row r="160" spans="1:20" ht="24">
      <c r="A160" s="137" t="s">
        <v>795</v>
      </c>
      <c r="B160" s="144" t="s">
        <v>271</v>
      </c>
      <c r="C160" s="145">
        <v>2671</v>
      </c>
      <c r="D160" s="47" t="s">
        <v>892</v>
      </c>
      <c r="E160" s="135" t="s">
        <v>41</v>
      </c>
      <c r="F160" s="148">
        <v>3</v>
      </c>
      <c r="G160" s="136"/>
      <c r="H160" s="136"/>
      <c r="I160" s="136">
        <f t="shared" si="76"/>
        <v>0</v>
      </c>
      <c r="J160" s="136">
        <f t="shared" si="77"/>
        <v>0</v>
      </c>
      <c r="K160" s="136">
        <f t="shared" si="78"/>
        <v>0</v>
      </c>
      <c r="L160" s="136">
        <f t="shared" si="79"/>
        <v>0</v>
      </c>
      <c r="M160" s="136">
        <f t="shared" si="80"/>
        <v>0</v>
      </c>
      <c r="N160" s="136">
        <f t="shared" si="81"/>
        <v>0</v>
      </c>
      <c r="O160" s="136">
        <f t="shared" si="82"/>
        <v>0</v>
      </c>
      <c r="P160" s="138" t="s">
        <v>118</v>
      </c>
      <c r="Q160" s="136">
        <f t="shared" si="83"/>
        <v>0</v>
      </c>
      <c r="R160" s="136">
        <f t="shared" si="84"/>
        <v>0</v>
      </c>
      <c r="S160" s="139">
        <f t="shared" si="85"/>
        <v>0</v>
      </c>
      <c r="T160" s="152"/>
    </row>
    <row r="161" spans="1:20" ht="36">
      <c r="A161" s="137" t="s">
        <v>796</v>
      </c>
      <c r="B161" s="144" t="s">
        <v>110</v>
      </c>
      <c r="C161" s="145">
        <v>91837</v>
      </c>
      <c r="D161" s="47" t="s">
        <v>186</v>
      </c>
      <c r="E161" s="135" t="s">
        <v>45</v>
      </c>
      <c r="F161" s="148">
        <v>121.1</v>
      </c>
      <c r="G161" s="136"/>
      <c r="H161" s="136"/>
      <c r="I161" s="136">
        <f t="shared" si="76"/>
        <v>0</v>
      </c>
      <c r="J161" s="136">
        <f t="shared" si="77"/>
        <v>0</v>
      </c>
      <c r="K161" s="136">
        <f t="shared" si="78"/>
        <v>0</v>
      </c>
      <c r="L161" s="136">
        <f t="shared" si="79"/>
        <v>0</v>
      </c>
      <c r="M161" s="136">
        <f t="shared" si="80"/>
        <v>0</v>
      </c>
      <c r="N161" s="136">
        <f t="shared" si="81"/>
        <v>0</v>
      </c>
      <c r="O161" s="136">
        <f t="shared" si="82"/>
        <v>0</v>
      </c>
      <c r="P161" s="138" t="s">
        <v>118</v>
      </c>
      <c r="Q161" s="136">
        <f t="shared" si="83"/>
        <v>0</v>
      </c>
      <c r="R161" s="136">
        <f t="shared" si="84"/>
        <v>0</v>
      </c>
      <c r="S161" s="139">
        <f t="shared" si="85"/>
        <v>0</v>
      </c>
      <c r="T161" s="152"/>
    </row>
    <row r="162" spans="1:20" ht="36">
      <c r="A162" s="137" t="s">
        <v>797</v>
      </c>
      <c r="B162" s="144" t="s">
        <v>110</v>
      </c>
      <c r="C162" s="145">
        <v>91835</v>
      </c>
      <c r="D162" s="47" t="s">
        <v>185</v>
      </c>
      <c r="E162" s="135" t="s">
        <v>45</v>
      </c>
      <c r="F162" s="148">
        <v>72.2</v>
      </c>
      <c r="G162" s="136"/>
      <c r="H162" s="136"/>
      <c r="I162" s="136">
        <f t="shared" si="76"/>
        <v>0</v>
      </c>
      <c r="J162" s="136">
        <f t="shared" si="77"/>
        <v>0</v>
      </c>
      <c r="K162" s="136">
        <f t="shared" si="78"/>
        <v>0</v>
      </c>
      <c r="L162" s="136">
        <f t="shared" si="79"/>
        <v>0</v>
      </c>
      <c r="M162" s="136">
        <f t="shared" si="80"/>
        <v>0</v>
      </c>
      <c r="N162" s="136">
        <f t="shared" si="81"/>
        <v>0</v>
      </c>
      <c r="O162" s="136">
        <f t="shared" si="82"/>
        <v>0</v>
      </c>
      <c r="P162" s="138" t="s">
        <v>118</v>
      </c>
      <c r="Q162" s="136">
        <f t="shared" si="83"/>
        <v>0</v>
      </c>
      <c r="R162" s="136">
        <f t="shared" si="84"/>
        <v>0</v>
      </c>
      <c r="S162" s="139">
        <f t="shared" si="85"/>
        <v>0</v>
      </c>
      <c r="T162" s="152"/>
    </row>
    <row r="163" spans="1:20" ht="36">
      <c r="A163" s="137" t="s">
        <v>798</v>
      </c>
      <c r="B163" s="144" t="s">
        <v>110</v>
      </c>
      <c r="C163" s="145">
        <v>93008</v>
      </c>
      <c r="D163" s="47" t="s">
        <v>98</v>
      </c>
      <c r="E163" s="135" t="s">
        <v>45</v>
      </c>
      <c r="F163" s="148">
        <v>14.6</v>
      </c>
      <c r="G163" s="136"/>
      <c r="H163" s="136"/>
      <c r="I163" s="136">
        <f t="shared" si="76"/>
        <v>0</v>
      </c>
      <c r="J163" s="136">
        <f t="shared" si="77"/>
        <v>0</v>
      </c>
      <c r="K163" s="136">
        <f t="shared" si="78"/>
        <v>0</v>
      </c>
      <c r="L163" s="136">
        <f t="shared" si="79"/>
        <v>0</v>
      </c>
      <c r="M163" s="136">
        <f t="shared" si="80"/>
        <v>0</v>
      </c>
      <c r="N163" s="136">
        <f t="shared" si="81"/>
        <v>0</v>
      </c>
      <c r="O163" s="136">
        <f t="shared" si="82"/>
        <v>0</v>
      </c>
      <c r="P163" s="138" t="s">
        <v>118</v>
      </c>
      <c r="Q163" s="136">
        <f t="shared" si="83"/>
        <v>0</v>
      </c>
      <c r="R163" s="136">
        <f t="shared" si="84"/>
        <v>0</v>
      </c>
      <c r="S163" s="139">
        <f t="shared" si="85"/>
        <v>0</v>
      </c>
      <c r="T163" s="152"/>
    </row>
    <row r="164" spans="1:20" ht="36">
      <c r="A164" s="137" t="s">
        <v>799</v>
      </c>
      <c r="B164" s="144" t="s">
        <v>110</v>
      </c>
      <c r="C164" s="145">
        <v>91865</v>
      </c>
      <c r="D164" s="47" t="s">
        <v>187</v>
      </c>
      <c r="E164" s="135" t="s">
        <v>45</v>
      </c>
      <c r="F164" s="148">
        <v>5.4</v>
      </c>
      <c r="G164" s="136"/>
      <c r="H164" s="136"/>
      <c r="I164" s="136">
        <f t="shared" si="76"/>
        <v>0</v>
      </c>
      <c r="J164" s="136">
        <f t="shared" si="77"/>
        <v>0</v>
      </c>
      <c r="K164" s="136">
        <f t="shared" si="78"/>
        <v>0</v>
      </c>
      <c r="L164" s="136">
        <f t="shared" si="79"/>
        <v>0</v>
      </c>
      <c r="M164" s="136">
        <f t="shared" si="80"/>
        <v>0</v>
      </c>
      <c r="N164" s="136">
        <f t="shared" si="81"/>
        <v>0</v>
      </c>
      <c r="O164" s="136">
        <f t="shared" si="82"/>
        <v>0</v>
      </c>
      <c r="P164" s="138" t="s">
        <v>118</v>
      </c>
      <c r="Q164" s="136">
        <f t="shared" si="83"/>
        <v>0</v>
      </c>
      <c r="R164" s="136">
        <f t="shared" si="84"/>
        <v>0</v>
      </c>
      <c r="S164" s="139">
        <f t="shared" si="85"/>
        <v>0</v>
      </c>
      <c r="T164" s="152"/>
    </row>
    <row r="165" spans="1:20">
      <c r="A165" s="137" t="s">
        <v>800</v>
      </c>
      <c r="B165" s="144" t="s">
        <v>271</v>
      </c>
      <c r="C165" s="145">
        <v>2672</v>
      </c>
      <c r="D165" s="47" t="s">
        <v>893</v>
      </c>
      <c r="E165" s="135" t="s">
        <v>41</v>
      </c>
      <c r="F165" s="148">
        <v>9</v>
      </c>
      <c r="G165" s="136"/>
      <c r="H165" s="136"/>
      <c r="I165" s="136">
        <f t="shared" si="76"/>
        <v>0</v>
      </c>
      <c r="J165" s="136">
        <f t="shared" si="77"/>
        <v>0</v>
      </c>
      <c r="K165" s="136">
        <f t="shared" si="78"/>
        <v>0</v>
      </c>
      <c r="L165" s="136">
        <f t="shared" si="79"/>
        <v>0</v>
      </c>
      <c r="M165" s="136">
        <f t="shared" si="80"/>
        <v>0</v>
      </c>
      <c r="N165" s="136">
        <f t="shared" si="81"/>
        <v>0</v>
      </c>
      <c r="O165" s="136">
        <f t="shared" si="82"/>
        <v>0</v>
      </c>
      <c r="P165" s="138" t="s">
        <v>118</v>
      </c>
      <c r="Q165" s="136">
        <f t="shared" si="83"/>
        <v>0</v>
      </c>
      <c r="R165" s="136">
        <f t="shared" si="84"/>
        <v>0</v>
      </c>
      <c r="S165" s="139">
        <f t="shared" si="85"/>
        <v>0</v>
      </c>
      <c r="T165" s="152"/>
    </row>
    <row r="166" spans="1:20">
      <c r="A166" s="28"/>
      <c r="B166" s="28"/>
      <c r="C166" s="23"/>
      <c r="D166" s="117"/>
      <c r="E166" s="23"/>
      <c r="F166" s="24"/>
      <c r="G166" s="24"/>
      <c r="H166" s="24"/>
      <c r="I166" s="25"/>
      <c r="J166" s="25"/>
      <c r="K166" s="25"/>
      <c r="L166" s="25"/>
      <c r="M166" s="20"/>
      <c r="N166" s="20"/>
      <c r="O166" s="20"/>
      <c r="P166" s="20"/>
      <c r="Q166" s="20"/>
      <c r="R166" s="20"/>
      <c r="S166" s="21"/>
      <c r="T166" s="152"/>
    </row>
    <row r="167" spans="1:20">
      <c r="A167" s="114">
        <v>19</v>
      </c>
      <c r="B167" s="115"/>
      <c r="C167" s="58"/>
      <c r="D167" s="143" t="s">
        <v>803</v>
      </c>
      <c r="E167" s="143"/>
      <c r="F167" s="60"/>
      <c r="G167" s="147"/>
      <c r="H167" s="147"/>
      <c r="I167" s="147"/>
      <c r="J167" s="147">
        <f t="shared" ref="J167" si="86">ROUND(SUM(J168:J174),2)</f>
        <v>0</v>
      </c>
      <c r="K167" s="147">
        <f t="shared" ref="K167:L167" si="87">ROUND(SUM(K168:K174),2)</f>
        <v>0</v>
      </c>
      <c r="L167" s="147">
        <f t="shared" si="87"/>
        <v>0</v>
      </c>
      <c r="M167" s="147"/>
      <c r="N167" s="147"/>
      <c r="O167" s="147"/>
      <c r="P167" s="147"/>
      <c r="Q167" s="147">
        <f t="shared" ref="Q167:R167" si="88">ROUND(SUM(Q168:Q174),2)</f>
        <v>0</v>
      </c>
      <c r="R167" s="147">
        <f t="shared" si="88"/>
        <v>0</v>
      </c>
      <c r="S167" s="147">
        <f>ROUND(SUM(S168:S174),2)</f>
        <v>0</v>
      </c>
      <c r="T167" s="152"/>
    </row>
    <row r="168" spans="1:20">
      <c r="A168" s="114" t="s">
        <v>801</v>
      </c>
      <c r="B168" s="115"/>
      <c r="C168" s="115"/>
      <c r="D168" s="122" t="s">
        <v>804</v>
      </c>
      <c r="E168" s="122"/>
      <c r="F168" s="122"/>
      <c r="G168" s="147"/>
      <c r="H168" s="147"/>
      <c r="I168" s="147"/>
      <c r="J168" s="147"/>
      <c r="K168" s="147"/>
      <c r="L168" s="147"/>
      <c r="M168" s="147"/>
      <c r="N168" s="147"/>
      <c r="O168" s="147"/>
      <c r="P168" s="147"/>
      <c r="Q168" s="147"/>
      <c r="R168" s="147"/>
      <c r="S168" s="147"/>
      <c r="T168" s="152"/>
    </row>
    <row r="169" spans="1:20" ht="24">
      <c r="A169" s="137" t="s">
        <v>802</v>
      </c>
      <c r="B169" s="144" t="s">
        <v>110</v>
      </c>
      <c r="C169" s="145">
        <v>104658</v>
      </c>
      <c r="D169" s="47" t="s">
        <v>264</v>
      </c>
      <c r="E169" s="135" t="s">
        <v>42</v>
      </c>
      <c r="F169" s="148">
        <v>6.32</v>
      </c>
      <c r="G169" s="136"/>
      <c r="H169" s="136"/>
      <c r="I169" s="136">
        <f t="shared" ref="I169" si="89">ROUND((H169+G169),2)</f>
        <v>0</v>
      </c>
      <c r="J169" s="136">
        <f t="shared" ref="J169" si="90">ROUND((G169*F169),2)</f>
        <v>0</v>
      </c>
      <c r="K169" s="136">
        <f t="shared" ref="K169" si="91">ROUND((H169*F169),2)</f>
        <v>0</v>
      </c>
      <c r="L169" s="136">
        <f t="shared" ref="L169" si="92">ROUND((K169+J169),2)</f>
        <v>0</v>
      </c>
      <c r="M169" s="136">
        <f t="shared" ref="M169" si="93">ROUND((IF(P169="BDI 1",((1+($S$3/100))*G169),((1+($S$4/100))*G169))),2)</f>
        <v>0</v>
      </c>
      <c r="N169" s="136">
        <f t="shared" ref="N169" si="94">ROUND((IF(P169="BDI 1",((1+($S$3/100))*H169),((1+($S$4/100))*H169))),2)</f>
        <v>0</v>
      </c>
      <c r="O169" s="136">
        <f t="shared" ref="O169" si="95">ROUND((M169+N169),2)</f>
        <v>0</v>
      </c>
      <c r="P169" s="138" t="s">
        <v>118</v>
      </c>
      <c r="Q169" s="136">
        <f t="shared" ref="Q169" si="96">ROUND(M169*F169,2)</f>
        <v>0</v>
      </c>
      <c r="R169" s="136">
        <f t="shared" ref="R169" si="97">ROUND(N169*F169,2)</f>
        <v>0</v>
      </c>
      <c r="S169" s="139">
        <f t="shared" ref="S169" si="98">ROUND(Q169+R169,2)</f>
        <v>0</v>
      </c>
      <c r="T169" s="152"/>
    </row>
    <row r="170" spans="1:20">
      <c r="A170" s="114" t="s">
        <v>805</v>
      </c>
      <c r="B170" s="115"/>
      <c r="C170" s="115"/>
      <c r="D170" s="122" t="s">
        <v>275</v>
      </c>
      <c r="E170" s="122"/>
      <c r="F170" s="122"/>
      <c r="G170" s="147"/>
      <c r="H170" s="147"/>
      <c r="I170" s="147"/>
      <c r="J170" s="147"/>
      <c r="K170" s="147"/>
      <c r="L170" s="147"/>
      <c r="M170" s="147"/>
      <c r="N170" s="147"/>
      <c r="O170" s="147"/>
      <c r="P170" s="147"/>
      <c r="Q170" s="147"/>
      <c r="R170" s="147"/>
      <c r="S170" s="147"/>
      <c r="T170" s="152"/>
    </row>
    <row r="171" spans="1:20" ht="24">
      <c r="A171" s="137" t="s">
        <v>806</v>
      </c>
      <c r="B171" s="144" t="s">
        <v>110</v>
      </c>
      <c r="C171" s="145">
        <v>103946</v>
      </c>
      <c r="D171" s="47" t="s">
        <v>257</v>
      </c>
      <c r="E171" s="135" t="s">
        <v>42</v>
      </c>
      <c r="F171" s="148">
        <v>272.27</v>
      </c>
      <c r="G171" s="136"/>
      <c r="H171" s="136"/>
      <c r="I171" s="136">
        <f t="shared" ref="I171" si="99">ROUND((H171+G171),2)</f>
        <v>0</v>
      </c>
      <c r="J171" s="136">
        <f t="shared" ref="J171" si="100">ROUND((G171*F171),2)</f>
        <v>0</v>
      </c>
      <c r="K171" s="136">
        <f t="shared" ref="K171" si="101">ROUND((H171*F171),2)</f>
        <v>0</v>
      </c>
      <c r="L171" s="136">
        <f t="shared" ref="L171" si="102">ROUND((K171+J171),2)</f>
        <v>0</v>
      </c>
      <c r="M171" s="136">
        <f t="shared" ref="M171" si="103">ROUND((IF(P171="BDI 1",((1+($S$3/100))*G171),((1+($S$4/100))*G171))),2)</f>
        <v>0</v>
      </c>
      <c r="N171" s="136">
        <f t="shared" ref="N171" si="104">ROUND((IF(P171="BDI 1",((1+($S$3/100))*H171),((1+($S$4/100))*H171))),2)</f>
        <v>0</v>
      </c>
      <c r="O171" s="136">
        <f t="shared" ref="O171" si="105">ROUND((M171+N171),2)</f>
        <v>0</v>
      </c>
      <c r="P171" s="138" t="s">
        <v>118</v>
      </c>
      <c r="Q171" s="136">
        <f t="shared" ref="Q171" si="106">ROUND(M171*F171,2)</f>
        <v>0</v>
      </c>
      <c r="R171" s="136">
        <f t="shared" ref="R171" si="107">ROUND(N171*F171,2)</f>
        <v>0</v>
      </c>
      <c r="S171" s="139">
        <f t="shared" ref="S171" si="108">ROUND(Q171+R171,2)</f>
        <v>0</v>
      </c>
      <c r="T171" s="152"/>
    </row>
    <row r="172" spans="1:20">
      <c r="A172" s="114" t="s">
        <v>807</v>
      </c>
      <c r="B172" s="115"/>
      <c r="C172" s="115"/>
      <c r="D172" s="122" t="s">
        <v>810</v>
      </c>
      <c r="E172" s="122"/>
      <c r="F172" s="122"/>
      <c r="G172" s="147"/>
      <c r="H172" s="147"/>
      <c r="I172" s="147"/>
      <c r="J172" s="147"/>
      <c r="K172" s="147"/>
      <c r="L172" s="147"/>
      <c r="M172" s="147"/>
      <c r="N172" s="147"/>
      <c r="O172" s="147"/>
      <c r="P172" s="147"/>
      <c r="Q172" s="147"/>
      <c r="R172" s="147"/>
      <c r="S172" s="147"/>
      <c r="T172" s="152"/>
    </row>
    <row r="173" spans="1:20">
      <c r="A173" s="137" t="s">
        <v>808</v>
      </c>
      <c r="B173" s="144" t="s">
        <v>271</v>
      </c>
      <c r="C173" s="145">
        <v>2673</v>
      </c>
      <c r="D173" s="47" t="s">
        <v>289</v>
      </c>
      <c r="E173" s="135" t="s">
        <v>45</v>
      </c>
      <c r="F173" s="148">
        <v>27</v>
      </c>
      <c r="G173" s="136"/>
      <c r="H173" s="136"/>
      <c r="I173" s="136">
        <f t="shared" ref="I173:I174" si="109">ROUND((H173+G173),2)</f>
        <v>0</v>
      </c>
      <c r="J173" s="136">
        <f t="shared" ref="J173:J174" si="110">ROUND((G173*F173),2)</f>
        <v>0</v>
      </c>
      <c r="K173" s="136">
        <f t="shared" ref="K173:K174" si="111">ROUND((H173*F173),2)</f>
        <v>0</v>
      </c>
      <c r="L173" s="136">
        <f t="shared" ref="L173:L174" si="112">ROUND((K173+J173),2)</f>
        <v>0</v>
      </c>
      <c r="M173" s="136">
        <f t="shared" ref="M173:M174" si="113">ROUND((IF(P173="BDI 1",((1+($S$3/100))*G173),((1+($S$4/100))*G173))),2)</f>
        <v>0</v>
      </c>
      <c r="N173" s="136">
        <f t="shared" ref="N173:N174" si="114">ROUND((IF(P173="BDI 1",((1+($S$3/100))*H173),((1+($S$4/100))*H173))),2)</f>
        <v>0</v>
      </c>
      <c r="O173" s="136">
        <f t="shared" ref="O173:O174" si="115">ROUND((M173+N173),2)</f>
        <v>0</v>
      </c>
      <c r="P173" s="138" t="s">
        <v>118</v>
      </c>
      <c r="Q173" s="136">
        <f t="shared" ref="Q173:Q174" si="116">ROUND(M173*F173,2)</f>
        <v>0</v>
      </c>
      <c r="R173" s="136">
        <f t="shared" ref="R173:R174" si="117">ROUND(N173*F173,2)</f>
        <v>0</v>
      </c>
      <c r="S173" s="139">
        <f t="shared" ref="S173:S174" si="118">ROUND(Q173+R173,2)</f>
        <v>0</v>
      </c>
      <c r="T173" s="152"/>
    </row>
    <row r="174" spans="1:20">
      <c r="A174" s="137" t="s">
        <v>809</v>
      </c>
      <c r="B174" s="144" t="s">
        <v>271</v>
      </c>
      <c r="C174" s="145">
        <v>2674</v>
      </c>
      <c r="D174" s="47" t="s">
        <v>894</v>
      </c>
      <c r="E174" s="135" t="s">
        <v>45</v>
      </c>
      <c r="F174" s="148">
        <v>3.6</v>
      </c>
      <c r="G174" s="136"/>
      <c r="H174" s="136"/>
      <c r="I174" s="136">
        <f t="shared" si="109"/>
        <v>0</v>
      </c>
      <c r="J174" s="136">
        <f t="shared" si="110"/>
        <v>0</v>
      </c>
      <c r="K174" s="136">
        <f t="shared" si="111"/>
        <v>0</v>
      </c>
      <c r="L174" s="136">
        <f t="shared" si="112"/>
        <v>0</v>
      </c>
      <c r="M174" s="136">
        <f t="shared" si="113"/>
        <v>0</v>
      </c>
      <c r="N174" s="136">
        <f t="shared" si="114"/>
        <v>0</v>
      </c>
      <c r="O174" s="136">
        <f t="shared" si="115"/>
        <v>0</v>
      </c>
      <c r="P174" s="138" t="s">
        <v>118</v>
      </c>
      <c r="Q174" s="136">
        <f t="shared" si="116"/>
        <v>0</v>
      </c>
      <c r="R174" s="136">
        <f t="shared" si="117"/>
        <v>0</v>
      </c>
      <c r="S174" s="139">
        <f t="shared" si="118"/>
        <v>0</v>
      </c>
      <c r="T174" s="152"/>
    </row>
    <row r="175" spans="1:20">
      <c r="A175" s="28"/>
      <c r="B175" s="28"/>
      <c r="C175" s="23"/>
      <c r="D175" s="117"/>
      <c r="E175" s="23"/>
      <c r="F175" s="24"/>
      <c r="G175" s="24"/>
      <c r="H175" s="24"/>
      <c r="I175" s="25"/>
      <c r="J175" s="25"/>
      <c r="K175" s="25"/>
      <c r="L175" s="25"/>
      <c r="M175" s="20"/>
      <c r="N175" s="20"/>
      <c r="O175" s="20"/>
      <c r="P175" s="20"/>
      <c r="Q175" s="20"/>
      <c r="R175" s="20"/>
      <c r="S175" s="21"/>
      <c r="T175" s="152"/>
    </row>
    <row r="176" spans="1:20">
      <c r="A176" s="114">
        <v>20</v>
      </c>
      <c r="B176" s="115"/>
      <c r="C176" s="58"/>
      <c r="D176" s="143" t="s">
        <v>897</v>
      </c>
      <c r="E176" s="143"/>
      <c r="F176" s="60"/>
      <c r="G176" s="147"/>
      <c r="H176" s="147"/>
      <c r="I176" s="147"/>
      <c r="J176" s="147">
        <f t="shared" ref="J176:L176" si="119">ROUND(SUM(J177:J178),2)</f>
        <v>0</v>
      </c>
      <c r="K176" s="147">
        <f t="shared" si="119"/>
        <v>0</v>
      </c>
      <c r="L176" s="147">
        <f t="shared" si="119"/>
        <v>0</v>
      </c>
      <c r="M176" s="147"/>
      <c r="N176" s="147"/>
      <c r="O176" s="147"/>
      <c r="P176" s="147"/>
      <c r="Q176" s="147">
        <f t="shared" ref="Q176:R176" si="120">ROUND(SUM(Q177:Q178),2)</f>
        <v>0</v>
      </c>
      <c r="R176" s="147">
        <f t="shared" si="120"/>
        <v>0</v>
      </c>
      <c r="S176" s="147">
        <f>ROUND(SUM(S177:S178),2)</f>
        <v>0</v>
      </c>
      <c r="T176" s="152"/>
    </row>
    <row r="177" spans="1:25">
      <c r="A177" s="137" t="s">
        <v>811</v>
      </c>
      <c r="B177" s="144" t="s">
        <v>271</v>
      </c>
      <c r="C177" s="145">
        <v>2675</v>
      </c>
      <c r="D177" s="47" t="s">
        <v>895</v>
      </c>
      <c r="E177" s="135" t="s">
        <v>42</v>
      </c>
      <c r="F177" s="148">
        <v>564.55999999999995</v>
      </c>
      <c r="G177" s="136"/>
      <c r="H177" s="136"/>
      <c r="I177" s="136">
        <f t="shared" ref="I177:I178" si="121">ROUND((H177+G177),2)</f>
        <v>0</v>
      </c>
      <c r="J177" s="136">
        <f t="shared" ref="J177:J178" si="122">ROUND((G177*F177),2)</f>
        <v>0</v>
      </c>
      <c r="K177" s="136">
        <f t="shared" ref="K177:K178" si="123">ROUND((H177*F177),2)</f>
        <v>0</v>
      </c>
      <c r="L177" s="136">
        <f t="shared" ref="L177:L178" si="124">ROUND((K177+J177),2)</f>
        <v>0</v>
      </c>
      <c r="M177" s="136">
        <f t="shared" ref="M177:M178" si="125">ROUND((IF(P177="BDI 1",((1+($S$3/100))*G177),((1+($S$4/100))*G177))),2)</f>
        <v>0</v>
      </c>
      <c r="N177" s="136">
        <f t="shared" ref="N177:N178" si="126">ROUND((IF(P177="BDI 1",((1+($S$3/100))*H177),((1+($S$4/100))*H177))),2)</f>
        <v>0</v>
      </c>
      <c r="O177" s="136">
        <f t="shared" ref="O177:O178" si="127">ROUND((M177+N177),2)</f>
        <v>0</v>
      </c>
      <c r="P177" s="138" t="s">
        <v>118</v>
      </c>
      <c r="Q177" s="136">
        <f t="shared" ref="Q177:Q178" si="128">ROUND(M177*F177,2)</f>
        <v>0</v>
      </c>
      <c r="R177" s="136">
        <f t="shared" ref="R177:R178" si="129">ROUND(N177*F177,2)</f>
        <v>0</v>
      </c>
      <c r="S177" s="139">
        <f t="shared" ref="S177:S178" si="130">ROUND(Q177+R177,2)</f>
        <v>0</v>
      </c>
      <c r="T177" s="152"/>
    </row>
    <row r="178" spans="1:25">
      <c r="A178" s="137" t="s">
        <v>812</v>
      </c>
      <c r="B178" s="144" t="s">
        <v>271</v>
      </c>
      <c r="C178" s="145">
        <v>2676</v>
      </c>
      <c r="D178" s="47" t="s">
        <v>896</v>
      </c>
      <c r="E178" s="135" t="s">
        <v>42</v>
      </c>
      <c r="F178" s="148">
        <v>564.55999999999995</v>
      </c>
      <c r="G178" s="136"/>
      <c r="H178" s="136"/>
      <c r="I178" s="136">
        <f t="shared" si="121"/>
        <v>0</v>
      </c>
      <c r="J178" s="136">
        <f t="shared" si="122"/>
        <v>0</v>
      </c>
      <c r="K178" s="136">
        <f t="shared" si="123"/>
        <v>0</v>
      </c>
      <c r="L178" s="136">
        <f t="shared" si="124"/>
        <v>0</v>
      </c>
      <c r="M178" s="136">
        <f t="shared" si="125"/>
        <v>0</v>
      </c>
      <c r="N178" s="136">
        <f t="shared" si="126"/>
        <v>0</v>
      </c>
      <c r="O178" s="136">
        <f t="shared" si="127"/>
        <v>0</v>
      </c>
      <c r="P178" s="138" t="s">
        <v>118</v>
      </c>
      <c r="Q178" s="136">
        <f t="shared" si="128"/>
        <v>0</v>
      </c>
      <c r="R178" s="136">
        <f t="shared" si="129"/>
        <v>0</v>
      </c>
      <c r="S178" s="139">
        <f t="shared" si="130"/>
        <v>0</v>
      </c>
      <c r="T178" s="152"/>
    </row>
    <row r="179" spans="1:25">
      <c r="A179" s="28"/>
      <c r="B179" s="28"/>
      <c r="C179" s="23"/>
      <c r="D179" s="117"/>
      <c r="E179" s="23"/>
      <c r="F179" s="24"/>
      <c r="G179" s="24"/>
      <c r="H179" s="24"/>
      <c r="I179" s="25"/>
      <c r="J179" s="25"/>
      <c r="K179" s="25"/>
      <c r="L179" s="25"/>
      <c r="M179" s="20"/>
      <c r="N179" s="20"/>
      <c r="O179" s="20"/>
      <c r="P179" s="20"/>
      <c r="Q179" s="20"/>
      <c r="R179" s="20"/>
      <c r="S179" s="21"/>
      <c r="T179" s="152"/>
    </row>
    <row r="180" spans="1:25">
      <c r="A180" s="71" t="s">
        <v>28</v>
      </c>
      <c r="B180" s="121"/>
      <c r="C180" s="121"/>
      <c r="D180" s="121"/>
      <c r="E180" s="121"/>
      <c r="F180" s="121"/>
      <c r="G180" s="121"/>
      <c r="H180" s="121"/>
      <c r="I180" s="121"/>
      <c r="J180" s="66">
        <f>(SUM(J9:J178))/2</f>
        <v>0</v>
      </c>
      <c r="K180" s="66">
        <f>(SUM(K9:K178))/2</f>
        <v>0</v>
      </c>
      <c r="L180" s="66">
        <f>(SUM(L9:L178))/2</f>
        <v>0</v>
      </c>
      <c r="M180" s="121"/>
      <c r="N180" s="121"/>
      <c r="O180" s="121"/>
      <c r="P180" s="64"/>
      <c r="Q180" s="66">
        <f>(SUM(Q9:Q178))/2</f>
        <v>0</v>
      </c>
      <c r="R180" s="66">
        <f>(SUM(R9:R178))/2</f>
        <v>0</v>
      </c>
      <c r="S180" s="66">
        <f>(SUM(S9:S178))/2</f>
        <v>0</v>
      </c>
      <c r="T180" s="152"/>
    </row>
    <row r="181" spans="1:25">
      <c r="A181" s="35"/>
      <c r="B181" s="35"/>
      <c r="C181" s="35"/>
      <c r="D181" s="85"/>
      <c r="E181" s="35"/>
      <c r="F181" s="36"/>
      <c r="G181" s="36"/>
      <c r="H181" s="36"/>
      <c r="I181" s="37"/>
      <c r="J181" s="37"/>
      <c r="K181" s="37"/>
      <c r="L181" s="37"/>
      <c r="M181" s="37"/>
      <c r="N181" s="37"/>
      <c r="O181" s="38"/>
      <c r="P181" s="38"/>
      <c r="Q181" s="38"/>
      <c r="R181" s="38"/>
      <c r="S181" s="67"/>
      <c r="T181" s="152"/>
    </row>
    <row r="182" spans="1:25">
      <c r="A182" s="35"/>
      <c r="B182" s="35"/>
      <c r="C182" s="35"/>
      <c r="D182" s="85"/>
      <c r="E182" s="35"/>
      <c r="F182" s="36"/>
      <c r="G182" s="36"/>
      <c r="H182" s="36"/>
      <c r="I182" s="37"/>
      <c r="J182" s="37"/>
      <c r="K182" s="37"/>
      <c r="L182" s="37"/>
      <c r="M182" s="37"/>
      <c r="N182" s="37"/>
      <c r="O182" s="38"/>
      <c r="P182" s="38"/>
      <c r="Q182" s="38"/>
      <c r="R182" s="38"/>
      <c r="S182" s="67"/>
      <c r="T182" s="152"/>
    </row>
    <row r="183" spans="1:25">
      <c r="A183" s="30"/>
      <c r="B183" s="30"/>
      <c r="C183" s="30"/>
      <c r="D183" s="92"/>
      <c r="E183" s="30"/>
      <c r="F183" s="30"/>
      <c r="G183" s="39"/>
      <c r="H183" s="30"/>
      <c r="I183" s="30"/>
      <c r="J183" s="30"/>
      <c r="K183" s="30"/>
      <c r="L183" s="30"/>
      <c r="M183" s="32"/>
      <c r="N183" s="150"/>
      <c r="O183" s="32"/>
      <c r="P183" s="32"/>
      <c r="Q183" s="32" t="s">
        <v>120</v>
      </c>
      <c r="R183" s="165">
        <f ca="1">TODAY()</f>
        <v>46044</v>
      </c>
      <c r="S183" s="165"/>
      <c r="Y183" s="151"/>
    </row>
    <row r="184" spans="1:25">
      <c r="A184" s="30"/>
      <c r="B184" s="30"/>
      <c r="C184" s="30"/>
      <c r="D184" s="92"/>
      <c r="E184" s="30"/>
      <c r="F184" s="30"/>
      <c r="G184" s="39"/>
      <c r="H184" s="30"/>
      <c r="I184" s="30"/>
      <c r="J184" s="30"/>
      <c r="K184" s="30"/>
      <c r="L184" s="30"/>
      <c r="M184" s="32"/>
      <c r="N184" s="32"/>
      <c r="O184" s="32"/>
      <c r="P184" s="32"/>
      <c r="Q184" s="32"/>
      <c r="R184" s="32"/>
      <c r="S184" s="63"/>
    </row>
    <row r="185" spans="1:25">
      <c r="A185" s="30"/>
      <c r="B185" s="30"/>
      <c r="C185" s="30"/>
      <c r="D185" s="92"/>
      <c r="E185" s="30"/>
      <c r="F185" s="30"/>
      <c r="G185" s="39"/>
      <c r="H185" s="39"/>
      <c r="I185" s="39"/>
      <c r="J185" s="39"/>
      <c r="K185" s="39"/>
      <c r="L185" s="39"/>
      <c r="M185" s="39"/>
      <c r="N185" s="39"/>
      <c r="O185" s="39"/>
      <c r="P185" s="39"/>
      <c r="Q185" s="32"/>
      <c r="R185" s="32"/>
      <c r="S185" s="63"/>
    </row>
    <row r="186" spans="1:25">
      <c r="A186" s="30"/>
      <c r="B186" s="30"/>
      <c r="C186" s="30"/>
      <c r="D186" s="92"/>
      <c r="E186" s="30"/>
      <c r="F186" s="30"/>
      <c r="G186" s="30"/>
      <c r="H186" s="39"/>
      <c r="I186" s="32"/>
      <c r="J186" s="32"/>
      <c r="K186" s="32"/>
      <c r="L186" s="32"/>
      <c r="M186" s="32"/>
      <c r="N186" s="32"/>
      <c r="O186" s="32"/>
      <c r="P186" s="32"/>
      <c r="Q186" s="33"/>
      <c r="R186" s="33"/>
      <c r="S186" s="68"/>
    </row>
    <row r="187" spans="1:25">
      <c r="A187" s="30"/>
      <c r="B187" s="30"/>
      <c r="C187" s="30"/>
      <c r="D187" s="84"/>
      <c r="E187" s="30"/>
      <c r="F187" s="30"/>
      <c r="G187" s="30"/>
      <c r="H187" s="30"/>
      <c r="I187" s="30"/>
      <c r="J187" s="30"/>
      <c r="K187" s="30"/>
      <c r="L187" s="30"/>
      <c r="M187" s="32"/>
      <c r="N187" s="150"/>
      <c r="O187" s="150"/>
      <c r="P187" s="150"/>
      <c r="Q187" s="32" t="s">
        <v>25</v>
      </c>
      <c r="R187" s="32"/>
      <c r="S187" s="63"/>
    </row>
    <row r="188" spans="1:25">
      <c r="A188" s="30"/>
      <c r="B188" s="30"/>
      <c r="C188" s="30"/>
      <c r="D188" s="92"/>
      <c r="E188" s="30"/>
      <c r="F188" s="30"/>
      <c r="G188" s="39"/>
      <c r="H188" s="30"/>
      <c r="I188" s="32"/>
      <c r="J188" s="32"/>
      <c r="K188" s="32"/>
      <c r="L188" s="32"/>
      <c r="M188" s="32"/>
      <c r="N188" s="32"/>
      <c r="O188" s="150"/>
      <c r="P188" s="150"/>
      <c r="Q188" s="34"/>
      <c r="R188" s="34"/>
      <c r="S188" s="63"/>
      <c r="T188" s="152"/>
    </row>
    <row r="189" spans="1:25">
      <c r="A189" s="40"/>
      <c r="B189" s="40"/>
      <c r="C189" s="40"/>
      <c r="D189" s="83"/>
      <c r="E189" s="40"/>
      <c r="F189" s="41"/>
      <c r="G189" s="41"/>
      <c r="H189" s="41"/>
      <c r="I189" s="42"/>
      <c r="J189" s="42"/>
      <c r="K189" s="42"/>
      <c r="L189" s="42"/>
      <c r="M189" s="42"/>
      <c r="N189" s="42"/>
      <c r="O189" s="43"/>
      <c r="P189" s="43"/>
      <c r="Q189" s="43"/>
      <c r="R189" s="43"/>
      <c r="S189" s="69"/>
      <c r="T189" s="152"/>
    </row>
    <row r="190" spans="1:25">
      <c r="A190" s="150"/>
      <c r="B190" s="150"/>
      <c r="C190" s="150"/>
      <c r="D190" s="82"/>
      <c r="E190" s="150"/>
      <c r="F190" s="150"/>
      <c r="G190" s="150"/>
      <c r="H190" s="150"/>
      <c r="I190" s="150"/>
      <c r="J190" s="150"/>
      <c r="K190" s="150"/>
      <c r="L190" s="150"/>
      <c r="M190" s="150"/>
      <c r="N190" s="150"/>
      <c r="O190" s="150"/>
      <c r="P190" s="150"/>
      <c r="Q190" s="150"/>
      <c r="R190" s="150"/>
      <c r="S190" s="70"/>
      <c r="T190" s="152"/>
    </row>
    <row r="191" spans="1:25">
      <c r="R191" s="80"/>
      <c r="T191" s="152"/>
    </row>
  </sheetData>
  <mergeCells count="17">
    <mergeCell ref="A6:A7"/>
    <mergeCell ref="B6:B7"/>
    <mergeCell ref="C6:C7"/>
    <mergeCell ref="D6:D7"/>
    <mergeCell ref="E6:E7"/>
    <mergeCell ref="A1:S1"/>
    <mergeCell ref="A2:S2"/>
    <mergeCell ref="C3:O3"/>
    <mergeCell ref="C4:O4"/>
    <mergeCell ref="C5:O5"/>
    <mergeCell ref="R183:S183"/>
    <mergeCell ref="F6:F7"/>
    <mergeCell ref="G6:I6"/>
    <mergeCell ref="J6:L6"/>
    <mergeCell ref="M6:O6"/>
    <mergeCell ref="P6:P7"/>
    <mergeCell ref="Q6:S6"/>
  </mergeCells>
  <dataValidations count="1">
    <dataValidation type="list" allowBlank="1" showInputMessage="1" showErrorMessage="1" sqref="P11 P107:P118 P97:P105 P122:P135 P15:P95 P137:P142 P177:P178 P169 P171 P173:P174 P145:P165">
      <formula1>$U$3:$U$4</formula1>
    </dataValidation>
  </dataValidations>
  <pageMargins left="0.511811024" right="0.511811024" top="0.78740157499999996" bottom="0.78740157499999996" header="0.31496062000000002" footer="0.31496062000000002"/>
  <pageSetup paperSize="9" scale="44"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LOTE 01</vt:lpstr>
      <vt:lpstr>LOTE 02</vt:lpstr>
      <vt:lpstr>'LOTE 01'!Area_de_impressao</vt:lpstr>
      <vt:lpstr>'LOTE 02'!Area_de_impressao</vt:lpstr>
      <vt:lpstr>'LOTE 01'!Titulos_de_impressao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leonardo.frantz</dc:creator>
  <cp:lastModifiedBy>william.muller</cp:lastModifiedBy>
  <cp:lastPrinted>2026-01-20T17:39:20Z</cp:lastPrinted>
  <dcterms:created xsi:type="dcterms:W3CDTF">2021-11-24T19:40:54Z</dcterms:created>
  <dcterms:modified xsi:type="dcterms:W3CDTF">2026-01-22T16:38:49Z</dcterms:modified>
</cp:coreProperties>
</file>