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 Orçamentos" sheetId="1" state="visible" r:id="rId3"/>
    <sheet name="Planilha1" sheetId="2" state="hidden" r:id="rId4"/>
  </sheets>
  <externalReferences>
    <externalReference r:id="rId5"/>
    <externalReference r:id="rId6"/>
  </externalReferences>
  <definedNames>
    <definedName function="false" hidden="false" localSheetId="0" name="_xlnm.Print_Area" vbProcedure="false">'1. Orçamentos'!$A$1:$T$512</definedName>
    <definedName function="false" hidden="false" localSheetId="0" name="_xlnm.Print_Titles" vbProcedure="false">'1. Orçamentos'!$1:$8</definedName>
    <definedName function="false" hidden="false" name="BASEDECALCULO" vbProcedure="false">[1]PREENCHER!$L$22:$M$22</definedName>
    <definedName function="false" hidden="false" name="CREACAU" vbProcedure="false">[1]PREENCHER!$H$14:$I$14</definedName>
    <definedName function="false" hidden="false" name="ENCARGOS" vbProcedure="false">[1]PREENCHER!$L$19:$M$19</definedName>
    <definedName function="false" hidden="false" name="ente" vbProcedure="false">[1]PREENCHER!$H$5:$I$5</definedName>
    <definedName function="false" hidden="false" name="regime" vbProcedure="false">[1]PREENCHER!$G$19:$H$19</definedName>
    <definedName function="false" hidden="true" name="TIPOORCAMENTO" vbProcedure="false">IF(VALUE([2]MENU!$O$3)=2,"Licitado","Proposto")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<sst xmlns="http://schemas.openxmlformats.org/spreadsheetml/2006/main" count="2414" uniqueCount="931">
  <si>
    <t xml:space="preserve">ORÇAMENTO SINTÉTICO DE OBRA</t>
  </si>
  <si>
    <t xml:space="preserve">OBRA: </t>
  </si>
  <si>
    <t xml:space="preserve">EMEF Morada do Sol</t>
  </si>
  <si>
    <t xml:space="preserve">Encargos sociais:</t>
  </si>
  <si>
    <t xml:space="preserve">Referência SINAPI</t>
  </si>
  <si>
    <t xml:space="preserve">BDI 1 (%)</t>
  </si>
  <si>
    <t xml:space="preserve">LOCAL:</t>
  </si>
  <si>
    <t xml:space="preserve">Av. Municipal, 250, Morada do Sol, Campo Bom/RS</t>
  </si>
  <si>
    <t xml:space="preserve">SINAPI</t>
  </si>
  <si>
    <t xml:space="preserve">BDI 2 (%)</t>
  </si>
  <si>
    <t xml:space="preserve">ITEM</t>
  </si>
  <si>
    <t xml:space="preserve">FONTE</t>
  </si>
  <si>
    <t xml:space="preserve">CÓDIGO</t>
  </si>
  <si>
    <t xml:space="preserve">DESCRIÇÃO</t>
  </si>
  <si>
    <t xml:space="preserve">UNID</t>
  </si>
  <si>
    <t xml:space="preserve">QUANT.</t>
  </si>
  <si>
    <t xml:space="preserve">PREÇO UNITÁRIO EXCLUSO BDI (R$)</t>
  </si>
  <si>
    <t xml:space="preserve">PREÇO TOTAL EXCLUSO BDI (R$)</t>
  </si>
  <si>
    <t xml:space="preserve">PREÇO UNITÁRIO INCLUSO BDI (R$)</t>
  </si>
  <si>
    <t xml:space="preserve">BDI</t>
  </si>
  <si>
    <t xml:space="preserve">PREÇO TOTAL (R$)</t>
  </si>
  <si>
    <t xml:space="preserve">QUANTITATIVOS</t>
  </si>
  <si>
    <t xml:space="preserve">MATERIAL</t>
  </si>
  <si>
    <t xml:space="preserve">MÃO DE OBRA</t>
  </si>
  <si>
    <t xml:space="preserve">TOTAL</t>
  </si>
  <si>
    <t xml:space="preserve">SERVIÇOS PRELIMINARES - AMPLIAÇÃO</t>
  </si>
  <si>
    <t xml:space="preserve">1.1</t>
  </si>
  <si>
    <t xml:space="preserve">DEPÓSITO DE MATERIAIS</t>
  </si>
  <si>
    <t xml:space="preserve">1.1.1</t>
  </si>
  <si>
    <t xml:space="preserve">TRANSPORTE COM CAMINHÃO CARROCERIA COM GUINDAUTO (MUNCK), MOMENTO MÁXIMO DE CARGA 11,7 TM, EM VIA URBANA PAVIMENTADA, DMT ATÉ 30KM (UNIDADE: TXKM). AF_07/2020</t>
  </si>
  <si>
    <t xml:space="preserve">TXKM</t>
  </si>
  <si>
    <t xml:space="preserve">Terrenos com tamanho médio de 8,5x15 = 127,50m2</t>
  </si>
  <si>
    <t xml:space="preserve">BDI 1</t>
  </si>
  <si>
    <t xml:space="preserve">1.1.2</t>
  </si>
  <si>
    <t xml:space="preserve">LOCACAO DE CONTAINER 2,30 X 4,30 M, ALT. 2,50 M, PARA SANITARIO, COM 3 BACIAS, 4 CHUVEIROS, 1 LAVATORIO E 1 MICTORIO (NAO INCLUI MOBILIZACAO/DESMOBILIZACAO)</t>
  </si>
  <si>
    <t xml:space="preserve">MES</t>
  </si>
  <si>
    <t xml:space="preserve">1,5m para fora da estrutura</t>
  </si>
  <si>
    <t xml:space="preserve">1.2</t>
  </si>
  <si>
    <t xml:space="preserve">TAPUMES METÁLICOS</t>
  </si>
  <si>
    <t xml:space="preserve">1.2.1</t>
  </si>
  <si>
    <t xml:space="preserve">TAPUME COM TELHA METÁLICA. AF_03/2024</t>
  </si>
  <si>
    <t xml:space="preserve">M2</t>
  </si>
  <si>
    <t xml:space="preserve">1.2.2</t>
  </si>
  <si>
    <t xml:space="preserve">REMOÇÃO DE TAPUME/ CHAPAS METÁLICAS E DE MADEIRA, DE FORMA MANUAL, SEM REAPROVEITAMENTO. AF_09/2023</t>
  </si>
  <si>
    <t xml:space="preserve">1.3</t>
  </si>
  <si>
    <t xml:space="preserve">PLACA DE OBRA</t>
  </si>
  <si>
    <t xml:space="preserve">1.3.1</t>
  </si>
  <si>
    <t xml:space="preserve">COMPOSIÇÃO</t>
  </si>
  <si>
    <t xml:space="preserve">PLACA DE OBRA EM CHAPA DE ACO GALVANIZADO</t>
  </si>
  <si>
    <t xml:space="preserve">1.3.2</t>
  </si>
  <si>
    <t xml:space="preserve">MESTRE DE OBRAS COM ENCARGOS COMPLEMENTARES</t>
  </si>
  <si>
    <t xml:space="preserve">H</t>
  </si>
  <si>
    <t xml:space="preserve">1.3.3</t>
  </si>
  <si>
    <t xml:space="preserve">ENGENHEIRO CIVIL DE OBRA PLENO COM ENCARGOS COMPLEMENTARES</t>
  </si>
  <si>
    <t xml:space="preserve">1.4</t>
  </si>
  <si>
    <t xml:space="preserve">1.4.1</t>
  </si>
  <si>
    <t xml:space="preserve">DEMOLIÇÃO DE PAVIMENTO INTERTRAVADO, DE FORMA MANUAL, SEM REAPROVEITAMENTO.</t>
  </si>
  <si>
    <t xml:space="preserve">1.4.2</t>
  </si>
  <si>
    <t xml:space="preserve">DEMOLICAO CALÇADA/PISO/MEIO FIO CONCRETO</t>
  </si>
  <si>
    <t xml:space="preserve">1.4.3</t>
  </si>
  <si>
    <t xml:space="preserve">REMOÇÃO DE ENTULHO DE FORMA MANUAL</t>
  </si>
  <si>
    <t xml:space="preserve">M3</t>
  </si>
  <si>
    <t xml:space="preserve">MOVIMENTAÇÃO DE TERRA E LOCAÇÃO DA OBRA</t>
  </si>
  <si>
    <t xml:space="preserve">2.1</t>
  </si>
  <si>
    <t xml:space="preserve">LOCAÇÃO DE OBRA</t>
  </si>
  <si>
    <t xml:space="preserve">2.1.1</t>
  </si>
  <si>
    <t xml:space="preserve">LOCAÇÃO CONVENCIONAL DE OBRA, UTILIZANDO GABARITO DE TÁBUAS CORRIDAS PONTALETADAS A CADA 2,00M - 2 UTILIZAÇÕES. AF_03/2024</t>
  </si>
  <si>
    <t xml:space="preserve">M</t>
  </si>
  <si>
    <t xml:space="preserve">Radier ALTEREI PARA 15CM</t>
  </si>
  <si>
    <t xml:space="preserve">INFRAESTRUTURA</t>
  </si>
  <si>
    <t xml:space="preserve">3.1</t>
  </si>
  <si>
    <t xml:space="preserve">FUNDAÇÕES: ESTACA</t>
  </si>
  <si>
    <t xml:space="preserve">3.1.1</t>
  </si>
  <si>
    <t xml:space="preserve">ESTACA ESCAVADA MECANICAMENTE, SEM FLUIDO ESTABILIZANTE, COM 60CM DE DIÂMETRO, CONCRETO LANÇADO POR CAMINHÃO BETONEIRA (EXCLUSIVE MOBILIZAÇÃO E DESMOBILIZAÇÃO). AF_01/2020</t>
  </si>
  <si>
    <t xml:space="preserve">3.1.2</t>
  </si>
  <si>
    <t xml:space="preserve">MONTAGEM DE ARMADURA TRANSVERSAL DE ESTACAS DE SEÇÃO CIRCULAR, DIÂMETRO = 5,0 MM. AF_09/2021_PS</t>
  </si>
  <si>
    <t xml:space="preserve">KG</t>
  </si>
  <si>
    <t xml:space="preserve">Terrenos com tamanho médio de 8,5x15 = 127,50m3</t>
  </si>
  <si>
    <t xml:space="preserve">3.1.3</t>
  </si>
  <si>
    <t xml:space="preserve">MONTAGEM DE ARMADURA DE ESTACAS, DIÂMETRO = 10,0 MM. AF_09/2021_PS</t>
  </si>
  <si>
    <t xml:space="preserve">Terrenos com tamanho médio de 8,5x15 = 127,50m4</t>
  </si>
  <si>
    <t xml:space="preserve">3.2</t>
  </si>
  <si>
    <t xml:space="preserve">BLOCO DE COROAMENTO</t>
  </si>
  <si>
    <t xml:space="preserve">3.2.1</t>
  </si>
  <si>
    <t xml:space="preserve">ESCAVAÇÃO MECANIZADA PARA BLOCO DE COROAMENTO OU SAPATA COM RETROESCAVADEIRA (INCLUINDO ESCAVAÇÃO PARA COLOCAÇÃO DE FÔRMAS). AF_01/2024</t>
  </si>
  <si>
    <t xml:space="preserve">3.2.2</t>
  </si>
  <si>
    <t xml:space="preserve">FABRICAÇÃO, MONTAGEM E DESMONTAGEM DE FÔRMA PARA BLOCO DE COROAMENTO, EM MADEIRA SERRADA, E=25 MM, 4 UTILIZAÇÕES. AF_01/2024</t>
  </si>
  <si>
    <t xml:space="preserve">3.2.3</t>
  </si>
  <si>
    <t xml:space="preserve">ARRASAMENTO MECANICO DE ESTACA DE CONCRETO ARMADO, DIAMETROS DE 41 CM A 60 CM. AF_05/2021</t>
  </si>
  <si>
    <t xml:space="preserve">UN</t>
  </si>
  <si>
    <t xml:space="preserve">3.2.4</t>
  </si>
  <si>
    <t xml:space="preserve">ARMAÇÃO DE BLOCO UTILIZANDO AÇO CA-50 DE 6,3 MM - MONTAGEM. AF_01/2024</t>
  </si>
  <si>
    <t xml:space="preserve">Terrenos com tamanho médio de 8,5x15 = 127,50m5</t>
  </si>
  <si>
    <t xml:space="preserve">3.2.5</t>
  </si>
  <si>
    <t xml:space="preserve">ARMAÇÃO DE BLOCO UTILIZANDO AÇO CA-50 DE 8 MM - MONTAGEM. AF_01/2024</t>
  </si>
  <si>
    <t xml:space="preserve">Terrenos com tamanho médio de 8,5x15 = 127,50m6</t>
  </si>
  <si>
    <t xml:space="preserve">3.2.6</t>
  </si>
  <si>
    <t xml:space="preserve">ARMAÇÃO DE BLOCO UTILIZANDO AÇO CA-50 DE 10 MM - MONTAGEM. AF_01/2024</t>
  </si>
  <si>
    <t xml:space="preserve">Terrenos com tamanho médio de 8,5x15 = 127,50m7</t>
  </si>
  <si>
    <t xml:space="preserve">3.2.7</t>
  </si>
  <si>
    <t xml:space="preserve">ARMAÇÃO DE BLOCO, SAPATA ISOLADA, VIGA BALDRAME E SAPATA CORRIDA UTILIZANDO AÇO CA-50 DE 16 MM - MONTAGEM. AF_01/2024</t>
  </si>
  <si>
    <t xml:space="preserve">Terrenos com tamanho médio de 8,5x15 = 127,50m8</t>
  </si>
  <si>
    <t xml:space="preserve">3.2.8</t>
  </si>
  <si>
    <t xml:space="preserve">ARMAÇÃO DE BLOCO UTILIZANDO AÇO CA-60 DE 5 MM - MONTAGEM. AF_01/2024</t>
  </si>
  <si>
    <t xml:space="preserve">Terrenos com tamanho médio de 8,5x15 = 127,50m9</t>
  </si>
  <si>
    <t xml:space="preserve">3.2.9</t>
  </si>
  <si>
    <t xml:space="preserve">LASTRO DE CONCRETO MAGRO, APLICADO EM BLOCOS DE COROAMENTO OU SAPATAS, ESPESSURA DE 5 CM. AF_01/2024</t>
  </si>
  <si>
    <t xml:space="preserve">Terrenos com tamanho médio de 8,5x15 = 127,50m10</t>
  </si>
  <si>
    <t xml:space="preserve">3.2.10</t>
  </si>
  <si>
    <t xml:space="preserve">CONCRETAGEM DE BLOCO DE COROAMENTO OU VIGA BALDRAME, FCK 30 MPA, COM USO DE BOMBA - LANÇAMENTO, ADENSAMENTO E ACABAMENTO. AF_01/2024</t>
  </si>
  <si>
    <t xml:space="preserve">Terrenos com tamanho médio de 8,5x15 = 127,50m11</t>
  </si>
  <si>
    <t xml:space="preserve">3.3</t>
  </si>
  <si>
    <t xml:space="preserve">VIGAS BALDRAME</t>
  </si>
  <si>
    <t xml:space="preserve">3.3.1</t>
  </si>
  <si>
    <t xml:space="preserve">ESCAVAÇÃO MECANIZADA PARA VIGA BALDRAME OU SAPATA CORRIDA COM MINI-ESCAVADEIRA (INCLUINDO ESCAVAÇÃO PARA COLOCAÇÃO DE FÔRMAS). AF_01/2024</t>
  </si>
  <si>
    <t xml:space="preserve">3.3.2</t>
  </si>
  <si>
    <t xml:space="preserve">LASTRO COM MATERIAL GRANULAR, APLICADO EM PISOS OU LAJES SOBRE SOLO, ESPESSURA DE *5 CM*. AF_01/2024</t>
  </si>
  <si>
    <t xml:space="preserve">3.3.3</t>
  </si>
  <si>
    <t xml:space="preserve">3.3.4</t>
  </si>
  <si>
    <t xml:space="preserve">3.3.5</t>
  </si>
  <si>
    <t xml:space="preserve">ARMAÇÃO DE BLOCO, SAPATA ISOLADA, VIGA BALDRAME E SAPATA CORRIDA UTILIZANDO AÇO CA-50 DE 12,5 MM - MONTAGEM. AF_01/2024</t>
  </si>
  <si>
    <t xml:space="preserve">3.3.6</t>
  </si>
  <si>
    <t xml:space="preserve">3.3.7</t>
  </si>
  <si>
    <t xml:space="preserve">3.3.8</t>
  </si>
  <si>
    <t xml:space="preserve">FABRICAÇÃO, MONTAGEM E DESMONTAGEM DE FÔRMA PARA VIGA BALDRAME, EM MADEIRA SERRADA, E=25 MM, 2 UTILIZAÇÕES. AF_01/2024</t>
  </si>
  <si>
    <t xml:space="preserve">3.3.9</t>
  </si>
  <si>
    <t xml:space="preserve">3.4</t>
  </si>
  <si>
    <t xml:space="preserve">REATERRO E COMPACTAÇÃO DE SOLO</t>
  </si>
  <si>
    <t xml:space="preserve">3.4.1</t>
  </si>
  <si>
    <t xml:space="preserve">REATERRO MANUAL DE VALAS, COM COMPACTADOR DE SOLOS DE PERCUSSÃO. AF_08/2023</t>
  </si>
  <si>
    <t xml:space="preserve">3.5</t>
  </si>
  <si>
    <t xml:space="preserve">IMPERMEABILIZAÇÃO</t>
  </si>
  <si>
    <t xml:space="preserve">3.5.1</t>
  </si>
  <si>
    <t xml:space="preserve">IMPERMEABILIZAÇÃO DE SUPERFÍCIE COM EMULSÃO ASFÁLTICA, 3 DEMÃOS</t>
  </si>
  <si>
    <t xml:space="preserve">3.5.2</t>
  </si>
  <si>
    <t xml:space="preserve">IMPERMEABILIZAÇÃO DE SUPERFÍCIE COM MANTA ASFÁLTICA, UMA CAMADA, INCLUSIVE APLICAÇÃO DE PRIMER ASFÁLTICO, E=4MM. AF_09/2023</t>
  </si>
  <si>
    <t xml:space="preserve">SUPRAESTRUTURA</t>
  </si>
  <si>
    <t xml:space="preserve">4.1</t>
  </si>
  <si>
    <t xml:space="preserve">PILARES</t>
  </si>
  <si>
    <t xml:space="preserve">4.1.1</t>
  </si>
  <si>
    <t xml:space="preserve">ARMAÇÃO DE PILAR OU VIGA DE ESTRUTURA CONVENCIONAL DE CONCRETO ARMADO UTILIZANDO AÇO CA-50 DE 10,0 MM - MONTAGEM. AF_06/2022</t>
  </si>
  <si>
    <t xml:space="preserve">4 portas de 0,8 e 1 porta de 0,6. Considerei 30cm para  um lado</t>
  </si>
  <si>
    <t xml:space="preserve">4.1.2</t>
  </si>
  <si>
    <t xml:space="preserve">ARMAÇÃO DE PILAR OU VIGA DE ESTRUTURA CONVENCIONAL DE CONCRETO ARMADO UTILIZANDO AÇO CA-50 DE 12,5 MM - MONTAGEM. AF_06/2022</t>
  </si>
  <si>
    <t xml:space="preserve">5 portas de 0,8 e 1 porta de 0,6. Considerei 30cm para  um lado</t>
  </si>
  <si>
    <t xml:space="preserve">4.1.3</t>
  </si>
  <si>
    <t xml:space="preserve">ARMAÇÃO DE PILAR OU VIGA DE ESTRUTURA CONVENCIONAL DE CONCRETO ARMADO UTILIZANDO AÇO CA-50 DE 16,0 MM - MONTAGEM. AF_06/2022</t>
  </si>
  <si>
    <t xml:space="preserve">6 portas de 0,8 e 1 porta de 0,6. Considerei 30cm para  um lado</t>
  </si>
  <si>
    <t xml:space="preserve">4.1.4</t>
  </si>
  <si>
    <t xml:space="preserve">ARMAÇÃO DE PILAR OU VIGA DE ESTRUTURA CONVENCIONAL DE CONCRETO ARMADO UTILIZANDO AÇO CA-60 DE 5,0 MM - MONTAGEM. AF_06/2022</t>
  </si>
  <si>
    <t xml:space="preserve">7 portas de 0,8 e 1 porta de 0,6. Considerei 30cm para  um lado</t>
  </si>
  <si>
    <t xml:space="preserve">4.1.5</t>
  </si>
  <si>
    <t xml:space="preserve">FABRICAÇÃO DE FÔRMA PARA PILARES E ESTRUTURAS SIMILARES, EM MADEIRA SERRADA, E=25 MM. AF_09/2020</t>
  </si>
  <si>
    <t xml:space="preserve">8 portas de 0,8 e 1 porta de 0,6. Considerei 30cm para  um lado</t>
  </si>
  <si>
    <t xml:space="preserve">4.1.6</t>
  </si>
  <si>
    <t xml:space="preserve">CONCRETAGEM DE PILARES, FCK = 30 MPA, COM USO DE BOMBA - LANÇAMENTO, ADENSAMENTO E ACABAMENTO.</t>
  </si>
  <si>
    <t xml:space="preserve">9 portas de 0,8 e 1 porta de 0,6. Considerei 30cm para  um lado</t>
  </si>
  <si>
    <t xml:space="preserve">4.2</t>
  </si>
  <si>
    <t xml:space="preserve">LAJE TÉRREO</t>
  </si>
  <si>
    <t xml:space="preserve">4.2.1</t>
  </si>
  <si>
    <t xml:space="preserve">COMPACTAÇÃO MECÂNICA DE SOLO PARA EXECUÇÃO DE RADIER, PISO DE CONCRETO OU LAJE SOBRE SOLO, COM COMPACTADOR DE SOLOS TIPO PLACA VIBRATÓRIA. AF_09/2021</t>
  </si>
  <si>
    <t xml:space="preserve">4.2.2</t>
  </si>
  <si>
    <t xml:space="preserve">4.2.3</t>
  </si>
  <si>
    <t xml:space="preserve">CONCRETAGEM DE VIGAS E LAJES, FCK=25 MPA, PARA LAJES MACIÇAS OU NERVURADAS COM USO DE BOMBA - LANÇAMENTO, ADENSAMENTO E ACABAMENTO. AF_02/2022_PS</t>
  </si>
  <si>
    <t xml:space="preserve">4.3</t>
  </si>
  <si>
    <t xml:space="preserve">VIGAS 2º PAVIMENTO</t>
  </si>
  <si>
    <t xml:space="preserve">4.3.1</t>
  </si>
  <si>
    <t xml:space="preserve">MONTAGEM E DESMONTAGEM DE FÔRMA DE VIGA, ESCORAMENTO COM PONTALETE DE MADEIRA, PÉ-DIREITO SIMPLES, EM MADEIRA SERRADA, 2 UTILIZAÇÕES. AF_09/2020</t>
  </si>
  <si>
    <t xml:space="preserve">4.3.2</t>
  </si>
  <si>
    <t xml:space="preserve">CONCRETAGEM DE  VIGAS, PILARES E LAJES FCK 30 MPA, COM USO DE BOMBA  LANÇAMENTO, ADENSAMENTO E ACABAMENTO.</t>
  </si>
  <si>
    <t xml:space="preserve">4.3.3</t>
  </si>
  <si>
    <t xml:space="preserve">ARMAÇÃO DE PILAR OU VIGA DE ESTRUTURA CONVENCIONAL DE CONCRETO ARMADO UTILIZANDO AÇO CA-50 DE 6,3 MM - MONTAGEM. AF_06/2022</t>
  </si>
  <si>
    <t xml:space="preserve">4.3.4</t>
  </si>
  <si>
    <t xml:space="preserve">4.3.5</t>
  </si>
  <si>
    <t xml:space="preserve">4.3.6</t>
  </si>
  <si>
    <t xml:space="preserve">10 portas de 0,8 e 1 porta de 0,6. Considerei 30cm para  um lado</t>
  </si>
  <si>
    <t xml:space="preserve">4.3.7</t>
  </si>
  <si>
    <t xml:space="preserve">ARMAÇÃO DE PILAR OU VIGA DE ESTRUTURA CONVENCIONAL DE CONCRETO ARMADO UTILIZANDO AÇO CA-50 DE 20,0 MM - MONTAGEM. AF_06/2022</t>
  </si>
  <si>
    <t xml:space="preserve">11 portas de 0,8 e 1 porta de 0,6. Considerei 30cm para  um lado</t>
  </si>
  <si>
    <t xml:space="preserve">4.3.8</t>
  </si>
  <si>
    <t xml:space="preserve">12 portas de 0,8 e 1 porta de 0,6. Considerei 30cm para  um lado</t>
  </si>
  <si>
    <t xml:space="preserve">4.4</t>
  </si>
  <si>
    <t xml:space="preserve">LAJE 2º PAVIMENTO E RESERVATÓRIO</t>
  </si>
  <si>
    <t xml:space="preserve">4.4.1</t>
  </si>
  <si>
    <t xml:space="preserve">LAJE PRÉ-MOLDADA CONVENCIONAL, VIGOTA + TAVELA, PARA PISO, ALTURA TOTAL DA LAJE (ENCHIMENTO+CAPA) = (8+5).</t>
  </si>
  <si>
    <t xml:space="preserve">4.4.2</t>
  </si>
  <si>
    <t xml:space="preserve">CONCRETAGEM DE VIGAS E LAJES, FCK=30 MPA, COM USO DE BOMBA - LANÇAMENTO, ADENSAMENTO E ACABAMENTO.</t>
  </si>
  <si>
    <t xml:space="preserve">4.4.3</t>
  </si>
  <si>
    <t xml:space="preserve">ARMAÇÃO DE LAJE DE ESTRUTURA CONVENCIONAL DE CONCRETO ARMADO UTILIZANDO AÇO CA-50 DE 8,0 MM - MONTAGEM. AF_06/2022</t>
  </si>
  <si>
    <t xml:space="preserve">4.4.4</t>
  </si>
  <si>
    <t xml:space="preserve">ARMAÇÃO DE LAJE DE ESTRUTURA CONVENCIONAL DE CONCRETO ARMADO UTILIZANDO AÇO CA-50 DE 6,3 MM - MONTAGEM. AF_06/2022</t>
  </si>
  <si>
    <t xml:space="preserve">4.4.5</t>
  </si>
  <si>
    <t xml:space="preserve">ARMAÇÃO DE LAJE DE ESTRUTURA CONVENCIONAL DE CONCRETO ARMADO UTILIZANDO AÇO CA-50 DE 10,0 MM - MONTAGEM. AF_06/2022</t>
  </si>
  <si>
    <t xml:space="preserve">4.4.6</t>
  </si>
  <si>
    <t xml:space="preserve">ARMAÇÃO DE LAJE DE ESTRUTURA CONVENCIONAL DE CONCRETO ARMADO UTILIZANDO AÇO CA-50 DE 12,5 MM - MONTAGEM. AF_06/2022</t>
  </si>
  <si>
    <t xml:space="preserve">4.4.7</t>
  </si>
  <si>
    <t xml:space="preserve">ARMAÇÃO DE LAJE DE ESTRUTURA CONVENCIONAL DE CONCRETO ARMADO UTILIZANDO AÇO CA-50 DE 16,0 MM - MONTAGEM. AF_06/2022</t>
  </si>
  <si>
    <t xml:space="preserve">4.4.8</t>
  </si>
  <si>
    <t xml:space="preserve">ARMAÇÃO DE LAJE DE ESTRUTURA CONVENCIONAL DE CONCRETO ARMADO UTILIZANDO AÇO CA-60 DE 5,0 MM - MONTAGEM. AF_06/2022</t>
  </si>
  <si>
    <t xml:space="preserve">4.4.9</t>
  </si>
  <si>
    <t xml:space="preserve">MONTAGEM E DESMONTAGEM DE FÔRMA DE LAJE MACIÇA, PÉ-DIREITO SIMPLES, EM CHAPA DE MADEIRA COMPENSADA RESINADA E CIMBRAMENTO DE MADEIRA, 2 UTILIZAÇÕES. AF_03/2022</t>
  </si>
  <si>
    <t xml:space="preserve">4.5</t>
  </si>
  <si>
    <t xml:space="preserve">CINTAS E PILARETES</t>
  </si>
  <si>
    <t xml:space="preserve">4.5.1</t>
  </si>
  <si>
    <t xml:space="preserve">4.5.1.1</t>
  </si>
  <si>
    <t xml:space="preserve">ARMAÇÃO DE PILAR OU VIGA DE ESTRUTURA CONVENCIONAL DE CONCRETO ARMADO UTILIZANDO AÇO CA-50 DE 8,0 MM - MONTAGEM. AF_06/2022</t>
  </si>
  <si>
    <t xml:space="preserve">4.5.1.2</t>
  </si>
  <si>
    <t xml:space="preserve">4.5.1.3</t>
  </si>
  <si>
    <t xml:space="preserve">4.5.1.4</t>
  </si>
  <si>
    <t xml:space="preserve">4.5.2</t>
  </si>
  <si>
    <t xml:space="preserve">CINTAS</t>
  </si>
  <si>
    <t xml:space="preserve">FABRICAÇÃO DE FÔRMA PARA VIGAS, COM MADEIRA SERRADA, E = 25 MM. AF_09/2020</t>
  </si>
  <si>
    <t xml:space="preserve">4.6</t>
  </si>
  <si>
    <t xml:space="preserve">VERGA E CONTRAVERGA</t>
  </si>
  <si>
    <t xml:space="preserve">4.6.1</t>
  </si>
  <si>
    <t xml:space="preserve">VERGA MOLDADA IN LOCO EM CONCRETO, ESPESSURA DE *20* CM. AF_03/2024</t>
  </si>
  <si>
    <t xml:space="preserve">4.6.2</t>
  </si>
  <si>
    <t xml:space="preserve">CONTRAVERGA MOLDADA IN LOCO EM CONCRETO, ESPESSURA DE *20* CM. AF_03/2024</t>
  </si>
  <si>
    <t xml:space="preserve">PAREDES E PAINEIS</t>
  </si>
  <si>
    <t xml:space="preserve">5.1</t>
  </si>
  <si>
    <t xml:space="preserve">ALVENARIA</t>
  </si>
  <si>
    <t xml:space="preserve">5.1.1</t>
  </si>
  <si>
    <t xml:space="preserve">ALVENARIA DE VEDAÇÃO DE BLOCOS CERÂMICOS FURADOS NA HORIZONTAL DE 14X9X19 CM (ESPESSURA 14 CM, BLOCO DEITADO) E ARGAMASSA DE ASSENTAMENTO COM PREPARO EM BETONEIRA. AF_12/2021</t>
  </si>
  <si>
    <t xml:space="preserve">5.1.2</t>
  </si>
  <si>
    <t xml:space="preserve">ALVENARIA DE VEDAÇÃO DE BLOCOS CERÂMICOS FURADOS NA HORIZONTAL DE 19X19X29 CM E ARGAMASSA DE ASSENTAMENTO COM PREPARO EM BETONEIRA.</t>
  </si>
  <si>
    <t xml:space="preserve">5.2</t>
  </si>
  <si>
    <t xml:space="preserve">DIVISÓRIA</t>
  </si>
  <si>
    <t xml:space="preserve">5.2.1</t>
  </si>
  <si>
    <t xml:space="preserve">PORTA EM ALUMÍNIO NATURAL (0,80X2,00), SANITÁRIA, COM GUARNIÇÃO, FIXAÇÃO COM PARAFUSOS - FORNECIMENTO E INSTALAÇÃO.</t>
  </si>
  <si>
    <t xml:space="preserve">5.2.2</t>
  </si>
  <si>
    <t xml:space="preserve">DIVISORIA SANITÁRIA, TIPO CABINE, EM GRANITO CINZA POLIDO, ESP = 3CM, ASSENTADO COM ARGAMASSA COLANTE AC III-E, EXCLUSIVE FERRAGENS. AF_01/2021</t>
  </si>
  <si>
    <t xml:space="preserve">6.1.1</t>
  </si>
  <si>
    <t xml:space="preserve">IMPERMEABILIZAÇÃO DE SUPERFÍCIE COM MEMBRANA À BASE DE RESINA ACRÍLICA, 3 DEMÃOS. AF_09/2023</t>
  </si>
  <si>
    <t xml:space="preserve">5 tesouras inteiras para uma em cada ponta das paredes + 1 em cada lateral do banheiro + 1  no meio dos quartos</t>
  </si>
  <si>
    <t xml:space="preserve">REVESTIMENTO DAS PAREDES</t>
  </si>
  <si>
    <t xml:space="preserve">7.1</t>
  </si>
  <si>
    <t xml:space="preserve">CHAPISCO/EMBOÇO</t>
  </si>
  <si>
    <t xml:space="preserve">7.1.1</t>
  </si>
  <si>
    <t xml:space="preserve">CHAPISCO APLICADO EM ALVENARIA (COM PRESENÇA DE VÃOS) E ESTRUTURAS DE CONCRETO DE FACHADA, COM COLHER DE PEDREIRO. ARGAMASSA TRAÇO 1:3 COM PREPARO EM BETONEIRA 400L. AF_10/2022</t>
  </si>
  <si>
    <t xml:space="preserve">7.1.2</t>
  </si>
  <si>
    <t xml:space="preserve">CHAPISCO APLICADO EM ALVENARIAS E ESTRUTURAS DE CONCRETO INTERNAS, COM COLHER DE PEDREIRO. ARGAMASSA TRAÇO 1:3 COM PREPARO EM BETONEIRA 400L. AF_10/2022</t>
  </si>
  <si>
    <t xml:space="preserve">7.1.3</t>
  </si>
  <si>
    <t xml:space="preserve">EMBOÇO OU MASSA ÚNICA EM ARGAMASSA TRAÇO 1:2:8, PREPARO MECÂNICA COM BETONEIRA 400 L, APLICADA MANUALMENTE EM PANOS DE FACHADA COM PRESENÇA DE VÃOS, ESPESSURA DE 25 MM, ACESSO POR ANDAIME. AF_08/2022</t>
  </si>
  <si>
    <t xml:space="preserve">7.2</t>
  </si>
  <si>
    <t xml:space="preserve">AZULEJO</t>
  </si>
  <si>
    <t xml:space="preserve">7.2.1</t>
  </si>
  <si>
    <t xml:space="preserve">REVESTIMENTO CERÂMICO PARA PAREDES INTERNAS COM PLACAS TIPO ESMALTADA DE DIMENSÕES 25X35 CM APLICADAS NA ALTURA INTEIRA DAS PAREDES. AF_02/2023_PE</t>
  </si>
  <si>
    <t xml:space="preserve">7.2.2</t>
  </si>
  <si>
    <t xml:space="preserve">EMBOÇO, EM ARGAMASSA TRAÇO 1:2:8, PREPARO MANUAL, APLICADO MANUALMENTE EM PAREDES INTERNAS DE AMBIENTES COM ÁREA ENTRE 5M² E 10M², E = 17,5MM, COM TALISCAS. AF_03/2024</t>
  </si>
  <si>
    <t xml:space="preserve">REVESTIMENTO DE TETO</t>
  </si>
  <si>
    <t xml:space="preserve">8.1</t>
  </si>
  <si>
    <t xml:space="preserve">8.1.1</t>
  </si>
  <si>
    <t xml:space="preserve">CHAPISCO APLICADO NO TETO OU EM ALVENARIA E ESTRUTURA, COM ROLO PARA TEXTURA ACRÍLICA. ARGAMASSA INDUSTRIALIZADA COM PREPARO EM MISTURADOR 300 KG. AF_10/2022</t>
  </si>
  <si>
    <t xml:space="preserve">embaixo das alvenarias: 30,9x0,12+8,65x0,14 = 4,92m2</t>
  </si>
  <si>
    <t xml:space="preserve">8.1.2</t>
  </si>
  <si>
    <t xml:space="preserve">MASSA ÚNICA, EM ARGAMASSA TRAÇO 1:2:8, PREPARO MECÂNICO, APLICADA MANUALMENTE EM TETO, E = 17,5MM, COM TALISCAS. AF_03/2024</t>
  </si>
  <si>
    <t xml:space="preserve">Paredes do box até 1,5m e todo o piso do banheiro (2,52m2 + (0,9*2 + 1,2) * 1,5. Duas primeiras fiadas: 30,9+8,65m de parede x 0,4mx2 + 30,9*0,12+8,65*0,14</t>
  </si>
  <si>
    <t xml:space="preserve">8.2</t>
  </si>
  <si>
    <t xml:space="preserve">FORRO E RODAFORRO PVC</t>
  </si>
  <si>
    <t xml:space="preserve">8.2.1</t>
  </si>
  <si>
    <t xml:space="preserve">FORRO EM RÉGUAS DE PVC, FRISADO, PARA AMBIENTES RESIDENCIAIS, INCLUSIVE ESTRUTURA UNIDIRECIONAL DE FIXAÇÃO. AF_08/2023_PS</t>
  </si>
  <si>
    <t xml:space="preserve">Paredes do box até 1,5m e todo o piso do banheiro (2,52m2 + (0,9*2 + 1,2) * 1,5. Duas primeiras fiadas: 30,9+8,65m de parede x 0,4mx2 + 30,9*0,12+8,65*0,15</t>
  </si>
  <si>
    <t xml:space="preserve">8.2.2</t>
  </si>
  <si>
    <t xml:space="preserve">ACABAMENTOS PARA FORRO (RODA-FORRO EM PERFIL METÁLICO E PLÁSTICO). AF_08/2023</t>
  </si>
  <si>
    <t xml:space="preserve">Paredes do box até 1,5m e todo o piso do banheiro (2,52m2 + (0,9*2 + 1,2) * 1,5. Duas primeiras fiadas: 30,9+8,65m de parede x 0,4mx2 + 30,9*0,12+8,65*0,16</t>
  </si>
  <si>
    <t xml:space="preserve">8.2.3</t>
  </si>
  <si>
    <t xml:space="preserve">ALÇAPÃO PVC 0,8x0,8m - FORNECIMENTO E INSTALAÇÃO</t>
  </si>
  <si>
    <t xml:space="preserve">Paredes do box até 1,5m e todo o piso do banheiro (2,52m2 + (0,9*2 + 1,2) * 1,5. Duas primeiras fiadas: 30,9+8,65m de parede x 0,4mx2 + 30,9*0,12+8,65*0,17</t>
  </si>
  <si>
    <t xml:space="preserve">COBERTURA E ACABAMENTOS METÁLICOS</t>
  </si>
  <si>
    <t xml:space="preserve">9.1</t>
  </si>
  <si>
    <t xml:space="preserve">ESTRUTURA DE MADEIRA PARA A COBERTURA</t>
  </si>
  <si>
    <t xml:space="preserve">9.1.1</t>
  </si>
  <si>
    <t xml:space="preserve">FABRICAÇÃO E INSTALAÇÃO DE MEIA TESOURA DE MADEIRA NÃO APARELHADA, COM VÃO DE 10 M, PARA TELHA ONDULADA DE FIBROCIMENTO, ALUMÍNIO, PLÁSTICA OU TERMOACÚSTICA, INCLUSO IÇAMENTO. AF_07/2019</t>
  </si>
  <si>
    <t xml:space="preserve">quarto casal: 9 + quarto solteiro: 7,5 + banheiro 2,52 + sala/cozinha 16,2</t>
  </si>
  <si>
    <t xml:space="preserve">9.1.2</t>
  </si>
  <si>
    <t xml:space="preserve">FABRICAÇÃO E INSTALAÇÃO DE MEIA TESOURA DE MADEIRA NÃO APARELHADA, COM VÃO DE 4 M, PARA TELHA ONDULADA DE FIBROCIMENTO, ALUMÍNIO, PLÁSTICA OU TERMOACÚSTICA, INCLUSO IÇAMENTO. AF_07/2019</t>
  </si>
  <si>
    <t xml:space="preserve">quarto casal: 9 + quarto solteiro: 7,5 + banheiro 2,52 + sala/cozinha 16,3</t>
  </si>
  <si>
    <t xml:space="preserve">9.1.3</t>
  </si>
  <si>
    <t xml:space="preserve">TRAMA DE MADEIRA COMPOSTA POR TERÇAS PARA TELHADOS DE ATÉ 2 ÁGUAS PARA TELHA ONDULADA DE FIBROCIMENTO, METÁLICA, PLÁSTICA OU TERMOACÚSTICA, INCLUSO TRANSPORTE VERTICAL. AF_07/2019</t>
  </si>
  <si>
    <t xml:space="preserve">quarto casal: 9 + quarto solteiro: 7,5 + banheiro 2,52 + sala/cozinha 16,4</t>
  </si>
  <si>
    <t xml:space="preserve">9.2</t>
  </si>
  <si>
    <t xml:space="preserve">TELHAMENTO</t>
  </si>
  <si>
    <t xml:space="preserve">9.2.1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</si>
  <si>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</si>
  <si>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quarto casal: 9 + quarto solteiro: 7,5 + banheiro 2,52 + sala/cozinha 16,5</t>
  </si>
  <si>
    <t xml:space="preserve">9.3</t>
  </si>
  <si>
    <t xml:space="preserve">ACABAMENTOS METÁLICOS</t>
  </si>
  <si>
    <t xml:space="preserve">9.3.1</t>
  </si>
  <si>
    <t xml:space="preserve">RUFO EM CHAPA DE AÇO GALVANIZADO NÚMERO 24, CORTE DE 25 CM, INCLUSO TRANSPORTE VERTICAL. AF_07/2019</t>
  </si>
  <si>
    <t xml:space="preserve">quarto casal: 9 + quarto solteiro: 7,5 + banheiro 2,52 + sala/cozinha 16,6</t>
  </si>
  <si>
    <t xml:space="preserve">9.3.2</t>
  </si>
  <si>
    <t xml:space="preserve">ALGEROZ (RUFO LATERAL) EM AÇO GALVANIZADO #0,5MM</t>
  </si>
  <si>
    <t xml:space="preserve">quarto casal: 9 + quarto solteiro: 7,5 + banheiro 2,52 + sala/cozinha 16,7</t>
  </si>
  <si>
    <t xml:space="preserve">PISOS, RODAPÉS E SOLEIRAS</t>
  </si>
  <si>
    <t xml:space="preserve">10.1</t>
  </si>
  <si>
    <t xml:space="preserve">CONTRAPISO</t>
  </si>
  <si>
    <t xml:space="preserve">10.1.1</t>
  </si>
  <si>
    <t xml:space="preserve">CONTRAPISO EM ARGAMASSA TRAÇO 1:4 (CIMENTO E AREIA), PREPARO MANUAL, APLICADO EM ÁREAS SECAS SOBRE LAJE, ADERIDO, ACABAMENTO NÃO REFORÇADO, ESPESSURA 3CM. AF_07/2021</t>
  </si>
  <si>
    <t xml:space="preserve">10.1.2</t>
  </si>
  <si>
    <t xml:space="preserve">CONTRAPISO EM ARGAMASSA TRAÇO 1:4 (CIMENTO E AREIA), PREPARO MANUAL, APLICADO EM ÁREAS MOLHADAS SOBRE LAJE, ADERIDO, ACABAMENTO NÃO REFORÇADO, ESPESSURA 3CM. AF_07/2021</t>
  </si>
  <si>
    <t xml:space="preserve">10,68m2 x 0,03m</t>
  </si>
  <si>
    <t xml:space="preserve">10.2</t>
  </si>
  <si>
    <t xml:space="preserve">PISO CERÂMICO</t>
  </si>
  <si>
    <t xml:space="preserve">10.2.1</t>
  </si>
  <si>
    <t xml:space="preserve">REVESTIMENTO CERÂMICO PARA PISO COM PLACAS TIPO ESMALTADA DE DIMENSÕES 45X45 CM APLICADA EM AMBIENTES DE ÁREA MAIOR QUE 10 M2. AF_02/2023_PE</t>
  </si>
  <si>
    <t xml:space="preserve">10.3</t>
  </si>
  <si>
    <t xml:space="preserve">RODAPÉ E SOLEIRAS</t>
  </si>
  <si>
    <t xml:space="preserve">10.3.1</t>
  </si>
  <si>
    <t xml:space="preserve">RODAPÉ CERÂMICO DE 7CM DE ALTURA COM PLACAS TIPO ESMALTADA DE DIMENSÕES 45X45CM. AF_02/2023</t>
  </si>
  <si>
    <t xml:space="preserve">10.3.2</t>
  </si>
  <si>
    <t xml:space="preserve">PEITORIL/SOLEIRA DE GRANITO POLIDO. FORNECIMENTO E INSTALAÇÃO.</t>
  </si>
  <si>
    <t xml:space="preserve">ESQUADRIAS</t>
  </si>
  <si>
    <t xml:space="preserve">11.1</t>
  </si>
  <si>
    <t xml:space="preserve">PORTAS</t>
  </si>
  <si>
    <t xml:space="preserve">11.1.1</t>
  </si>
  <si>
    <t xml:space="preserve">PORTA DE MADEIRA, MACIÇA (PESADA OU SUPERPESADA), 90X210CM, ESPESSURA DE 3,5CM, INCLUSO DOBRADIÇAS - FORNECIMENTO E INSTALAÇÃO. AF_12/2019</t>
  </si>
  <si>
    <t xml:space="preserve">11.2</t>
  </si>
  <si>
    <t xml:space="preserve">JANELAS</t>
  </si>
  <si>
    <t xml:space="preserve">11.2.1</t>
  </si>
  <si>
    <t xml:space="preserve">JANELA DE AÇO TIPO BASCULANTE, PARA VIDROS (VIDROS NÃO INCLUSOS), BATENTE/ REQUADRO INCLUSO (6,5 A 14 CM), DIMENSÕES 60X60 CM, COM COM PINTURA ANTICORROSIVA, SEM ACABAMENTO, COM FERRAGENS, FIXAÇÃO COM ARGAMASSA, EXCLUSIVE CONTRAMARCO - FORNECIMENTO E INSTALAÇÃO. AF_11/2024</t>
  </si>
  <si>
    <t xml:space="preserve">11.2.2</t>
  </si>
  <si>
    <t xml:space="preserve">PINTURA COM TINTA ACRÍLICA DE FUNDO PULVERIZADA SOBRE SUPERFÍCIES METÁLICAS (EXCETO PERFIL) EXECUTADO EM OBRA (POR DEMÃO). AF_01/2020_PE</t>
  </si>
  <si>
    <t xml:space="preserve">11.2.3</t>
  </si>
  <si>
    <t xml:space="preserve">PINTURA COM TINTA ACRÍLICA DE ACABAMENTO APLICADA A ROLO OU PINCEL SOBRE SUPERFÍCIES METÁLICAS (EXCETO PERFIL) EXECUTADO EM OBRA (02 DEMÃOS). AF_01/2020</t>
  </si>
  <si>
    <t xml:space="preserve">PINTURA</t>
  </si>
  <si>
    <t xml:space="preserve">12.1</t>
  </si>
  <si>
    <t xml:space="preserve">PAREDES</t>
  </si>
  <si>
    <t xml:space="preserve">12.1.1</t>
  </si>
  <si>
    <t xml:space="preserve">FUNDO SELADOR ACRÍLICO, APLICAÇÃO MANUAL EM PAREDE, UMA DEMÃO. AF_04/2023</t>
  </si>
  <si>
    <t xml:space="preserve">12.1.2</t>
  </si>
  <si>
    <t xml:space="preserve">PINTURA LÁTEX ACRÍLICA PREMIUM, APLICAÇÃO MANUAL EM PAREDES, DUAS DEMÃOS. AF_04/2023</t>
  </si>
  <si>
    <t xml:space="preserve">12.2</t>
  </si>
  <si>
    <t xml:space="preserve">TETO</t>
  </si>
  <si>
    <t xml:space="preserve">12.2.1</t>
  </si>
  <si>
    <t xml:space="preserve">12.2.2</t>
  </si>
  <si>
    <t xml:space="preserve">INSTALAÇÕES HIDROSSANITÁRIAS</t>
  </si>
  <si>
    <t xml:space="preserve">13.1</t>
  </si>
  <si>
    <t xml:space="preserve">ALIMENTAÇÃO - METAIS</t>
  </si>
  <si>
    <t xml:space="preserve">13.1.1</t>
  </si>
  <si>
    <t xml:space="preserve">REGISTRO DE GAVETA BRUTO, LATÃO, ROSCÁVEL, 3/4" - FORNECIMENTO E INSTALAÇÃO. AF_08/2021</t>
  </si>
  <si>
    <t xml:space="preserve">(ban 6,6 + quarto casal 12,2 + quarto solt 11 + sala/cozinha 19,2. x 2,6m) - área de esquadrias 17,15</t>
  </si>
  <si>
    <t xml:space="preserve">13.2</t>
  </si>
  <si>
    <t xml:space="preserve">ALIMENTAÇÃO - PVC RÍGIDO SOLDÁVEL</t>
  </si>
  <si>
    <t xml:space="preserve">13.2.1</t>
  </si>
  <si>
    <t xml:space="preserve">ADAPTADOR CURTO COM BOLSA E ROSCA PARA REGISTRO, PVC, SOLDÁVEL, DN 25 MM X 3/4", INSTALADO EM RESERVAÇÃO PREDIAL DE ÁGUA - FORNECIMENTO E INSTALAÇÃO. AF_04/2024</t>
  </si>
  <si>
    <t xml:space="preserve">(parede divisa: 10,65x3,5; frente e fundos 5,65*2*2,6; lateral 7,05 x (2,6+0,55/2); elevação reservatório 11,78m2 -9,17 das esquadrias</t>
  </si>
  <si>
    <t xml:space="preserve">13.2.2</t>
  </si>
  <si>
    <t xml:space="preserve">CURVA 90 GRAUS, PVC, SOLDÁVEL, DN 25MM, INSTALADO EM RAMAL DE DISTRIBUIÇÃO DE ÁGUA - FORNECIMENTO E INSTALAÇÃO. AF_06/2022</t>
  </si>
  <si>
    <t xml:space="preserve">Banheiro</t>
  </si>
  <si>
    <t xml:space="preserve">13.2.3</t>
  </si>
  <si>
    <t xml:space="preserve">TUBO, PVC, SOLDÁVEL, DE 25MM, INSTALADO EM RAMAL DE DISTRIBUIÇÃO DE ÁGUA - FORNECIMENTO E INSTALAÇÃO. AF_06/2022</t>
  </si>
  <si>
    <t xml:space="preserve">igual a área de cerâmica</t>
  </si>
  <si>
    <t xml:space="preserve">13.3</t>
  </si>
  <si>
    <t xml:space="preserve">ÁGUA FRIA - METAIS</t>
  </si>
  <si>
    <t xml:space="preserve">13.3.1</t>
  </si>
  <si>
    <t xml:space="preserve">REGISTRO DE GAVETA BRUTO, LATÃO, ROSCÁVEL, 1" - FORNECIMENTO E INSTALAÇÃO. AF_08/2021</t>
  </si>
  <si>
    <t xml:space="preserve">13.3.2</t>
  </si>
  <si>
    <t xml:space="preserve">CAIXA D´ÁGUA EM POLIÉSTER REFORÇADO COM FIBRA DE VIDRO, 5000 LITROS - FORNECIMENTO E INSTALAÇÃO. AF_06/2021</t>
  </si>
  <si>
    <t xml:space="preserve">13.3.3</t>
  </si>
  <si>
    <t xml:space="preserve">REGISTRO DE GAVETA BRUTO, LATÃO, ROSCÁVEL, 1 1/2", COM ACABAMENTO E CANOPLA CROMADOS - FORNECIMENTO E INSTALAÇÃO. AF_08/2021</t>
  </si>
  <si>
    <t xml:space="preserve">13.3.4</t>
  </si>
  <si>
    <t xml:space="preserve">REGISTRO DE GAVETA BRUTO, LATÃO, ROSCÁVEL, 3/4", COM ACABAMENTO E CANOPLA CROMADOS - FORNECIMENTO E INSTALAÇÃO. AF_08/2021</t>
  </si>
  <si>
    <t xml:space="preserve">13.4</t>
  </si>
  <si>
    <t xml:space="preserve">ÁGUA FRIA - PVC RÍGIDO SOLDÁVEL</t>
  </si>
  <si>
    <t xml:space="preserve">13.4.1</t>
  </si>
  <si>
    <t xml:space="preserve">ADAPTADOR COM FLANGE E ANEL DE VEDAÇÃO, PVC, SOLDÁVEL, DN 25 MM X 3/4", INSTALADO EM RESERVAÇÃO PREDIAL DE ÁGUA - FORNECIMENTO E INSTALAÇÃO. AF_04/2024</t>
  </si>
  <si>
    <t xml:space="preserve">13.4.2</t>
  </si>
  <si>
    <t xml:space="preserve">ADAPTADOR COM FLANGE E ANEL DE VEDAÇÃO, PVC, SOLDÁVEL, DN 32 MM X 1", INSTALADO EM RESERVAÇÃO PREDIAL DE ÁGUA - FORNECIMENTO E INSTALAÇÃO. AF_04/2024</t>
  </si>
  <si>
    <t xml:space="preserve">13.4.3</t>
  </si>
  <si>
    <t xml:space="preserve">ADAPTADOR COM FLANGE E ANEL DE VEDAÇÃO, PVC, SOLDÁVEL, DN 50 MM X 1 1/2", INSTALADO EM RESERVAÇÃO PREDIAL DE ÁGUA - FORNECIMENTO E INSTALAÇÃO. AF_04/2024</t>
  </si>
  <si>
    <t xml:space="preserve">13.4.4</t>
  </si>
  <si>
    <t xml:space="preserve">13.4.5</t>
  </si>
  <si>
    <t xml:space="preserve">ADAPTADOR CURTO COM BOLSA E ROSCA PARA REGISTRO, PVC, SOLDÁVEL, DN 32 MM X 1", INSTALADO EM RESERVAÇÃO PREDIAL DE ÁGUA - FORNECIMENTO E INSTALAÇÃO. AF_04/2024</t>
  </si>
  <si>
    <t xml:space="preserve">13.4.6</t>
  </si>
  <si>
    <t xml:space="preserve">ADAPTADOR CURTO COM BOLSA E ROSCA PARA REGISTRO, PVC, SOLDÁVEL, DN 50 MM X 1 1/2", INSTALADO EM RESERVAÇÃO PREDIAL DE ÁGUA - FORNECIMENTO E INSTALAÇÃO. AF_04/2024</t>
  </si>
  <si>
    <t xml:space="preserve">13.4.7</t>
  </si>
  <si>
    <t xml:space="preserve">BUCHA DE REDUÇÃO, CURTA, PVC, SOLDÁVEL, DN 32 X 25 MM, INSTALADO EM PRUMADA DE ÁGUA - FORNECIMENTO E INSTALAÇÃO. AF_06/2022</t>
  </si>
  <si>
    <t xml:space="preserve">13.4.8</t>
  </si>
  <si>
    <t xml:space="preserve">BUCHA DE REDUÇÃO, LONGA, PVC, SOLDÁVEL, DN 50 X 32 MM, INSTALADO EM PRUMADA DE ÁGUA - FORNECIMENTO E INSTALAÇÃO. AF_06/2022</t>
  </si>
  <si>
    <t xml:space="preserve">13.4.9</t>
  </si>
  <si>
    <t xml:space="preserve">CURVA 90 GRAUS, PVC, SOLDÁVEL, DN 25MM, INSTALADO EM PRUMADA DE ÁGUA - FORNECIMENTO E INSTALAÇÃO. AF_06/2022</t>
  </si>
  <si>
    <t xml:space="preserve">13.4.10</t>
  </si>
  <si>
    <t xml:space="preserve">CURVA 90 GRAUS, PVC, SOLDÁVEL, DN 32MM, INSTALADO EM RAMAL DE DISTRIBUIÇÃO DE ÁGUA - FORNECIMENTO E INSTALAÇÃO. AF_06/2022</t>
  </si>
  <si>
    <t xml:space="preserve">13.4.11</t>
  </si>
  <si>
    <t xml:space="preserve">CURVA 90 GRAUS, PVC, SOLDÁVEL, DN 50MM, INSTALADO EM RAMAL DE DISTRIBUIÇÃO DE ÁGUA - FORNECIMENTO E INSTALAÇÃO. AF_06/2022</t>
  </si>
  <si>
    <t xml:space="preserve">13.4.12</t>
  </si>
  <si>
    <t xml:space="preserve">JOELHO 90 GRAUS, PVC, SOLDÁVEL, DN 50MM, INSTALADO EM RAMAL DE DISTRIBUIÇÃO DE ÁGUA - FORNECIMENTO E INSTALAÇÃO. AF_06/2022</t>
  </si>
  <si>
    <t xml:space="preserve">13.4.13</t>
  </si>
  <si>
    <t xml:space="preserve">JOELHO DE REDUÇÃO, 90 GRAUS, PVC, SOLDÁVEL, DN 32 MM X 25 MM, INSTALADO EM RAMAL OU SUB-RAMAL DE ÁGUA - FORNECIMENTO E INSTALAÇÃO. AF_06/2022</t>
  </si>
  <si>
    <t xml:space="preserve">13.4.14</t>
  </si>
  <si>
    <t xml:space="preserve">13.4.15</t>
  </si>
  <si>
    <t xml:space="preserve">TUBO, PVC, SOLDÁVEL, DE 32MM, INSTALADO EM PRUMADA DE ÁGUA - FORNECIMENTO E INSTALAÇÃO. AF_06/2022</t>
  </si>
  <si>
    <t xml:space="preserve">13.4.16</t>
  </si>
  <si>
    <t xml:space="preserve">TUBO, PVC, SOLDÁVEL, DE 50MM, INSTALADO EM PRUMADA DE ÁGUA - FORNECIMENTO E INSTALAÇÃO. AF_06/2022</t>
  </si>
  <si>
    <t xml:space="preserve">13.4.17</t>
  </si>
  <si>
    <t xml:space="preserve">TE, PVC, SOLDÁVEL, DN 25MM, INSTALADO EM PRUMADA DE ÁGUA - FORNECIMENTO E INSTALAÇÃO. AF_06/2022</t>
  </si>
  <si>
    <t xml:space="preserve">13.4.18</t>
  </si>
  <si>
    <t xml:space="preserve">TE, PVC, SOLDÁVEL, DN 32MM, INSTALADO EM PRUMADA DE ÁGUA - FORNECIMENTO E INSTALAÇÃO. AF_06/2022</t>
  </si>
  <si>
    <t xml:space="preserve">13.4.19</t>
  </si>
  <si>
    <t xml:space="preserve">TE, PVC, SOLDÁVEL, DN 50MM, INSTALADO EM PRUMADA DE ÁGUA - FORNECIMENTO E INSTALAÇÃO. AF_06/2022</t>
  </si>
  <si>
    <t xml:space="preserve">13.4.20</t>
  </si>
  <si>
    <t xml:space="preserve">TE DE REDUÇÃO, 90 GRAUS, PVC, SOLDÁVEL, DN 50 MM X 32 MM, INSTALADO EM PRUMADA DE ÁGUA - FORNECIMENTO E INSTALAÇÃO. AF_06/2022</t>
  </si>
  <si>
    <t xml:space="preserve">13.4.21</t>
  </si>
  <si>
    <t xml:space="preserve">LUVA, PVC, SOLDÁVEL, DN 25MM, INSTALADO EM RAMAL OU SUB-RAMAL DE ÁGUA - FORNECIMENTO E INSTALAÇÃO. AF_06/2022</t>
  </si>
  <si>
    <t xml:space="preserve">13.4.22</t>
  </si>
  <si>
    <t xml:space="preserve">LUVA, PVC, SOLDÁVEL, DN 50MM, INSTALADO EM RAMAL DE DISTRIBUIÇÃO DE ÁGUA - FORNECIMENTO E INSTALAÇÃO. AF_06/2022</t>
  </si>
  <si>
    <t xml:space="preserve">13.4.23</t>
  </si>
  <si>
    <t xml:space="preserve">RASGO LINEAR MANUAL EM ALVENARIA, PARA RAMAIS/ DISTRIBUIÇÃO DE INSTALAÇÕES HIDRÁULICAS, DIÂMETROS MAIORES QUE 40 MM E MENORES OU IGUAIS A 75 MM. AF_09/2023</t>
  </si>
  <si>
    <t xml:space="preserve">13.5</t>
  </si>
  <si>
    <t xml:space="preserve">ÁGUA FRIA - PVC SOLDÁVEL AZUL COM BUCHA LATÃO</t>
  </si>
  <si>
    <t xml:space="preserve">13.5.1</t>
  </si>
  <si>
    <t xml:space="preserve">JOELHO 90 GRAUS COM BUCHA DE LATÃO, PVC, SOLDÁVEL, DN 25MM, X 1/2 INSTALADO EM RAMAL OU SUB-RAMAL DE ÁGUA - FORNECIMENTO E INSTALAÇÃO. AF_06/2022</t>
  </si>
  <si>
    <t xml:space="preserve">13.5.2</t>
  </si>
  <si>
    <t xml:space="preserve">TÊ COM BUCHA DE LATÃO NA BOLSA CENTRAL, PVC, SOLDÁVEL, DN 25MM X 1/2, INSTALADO EM RAMAL OU SUB-RAMAL DE ÁGUA - FORNECIMENTO E INSTALAÇÃO. AF_06/2022</t>
  </si>
  <si>
    <t xml:space="preserve">13.6</t>
  </si>
  <si>
    <t xml:space="preserve">APARELHOS</t>
  </si>
  <si>
    <t xml:space="preserve">13.6.1</t>
  </si>
  <si>
    <t xml:space="preserve">MICTÓRIO SIFONADO LOUÇA BRANCA - PADRÃO MÉDIO - FORNECIMENTO E INSTALAÇÃO. AF_01/2020</t>
  </si>
  <si>
    <t xml:space="preserve">13.6.2</t>
  </si>
  <si>
    <t xml:space="preserve">VASO SANITÁRIO SIFONADO COM CAIXA ACOPLADA LOUÇA BRANCA - FORNECIMENTO E INSTALAÇÃO. AF_01/2020</t>
  </si>
  <si>
    <t xml:space="preserve">13.6.3</t>
  </si>
  <si>
    <t xml:space="preserve">ASSENTO SANITÁRIO CONVENCIONAL - FORNECIMENTO E INSTALACAO. AF_01/2020</t>
  </si>
  <si>
    <t xml:space="preserve">13.6.4</t>
  </si>
  <si>
    <t xml:space="preserve">VASO SANITÁRIO SIFONADO COM CAIXA ACOPLADA, ACESSIBILIDADE, LOUÇA BRANCA - FORNECIMENTO E INSTALAÇÃO.</t>
  </si>
  <si>
    <t xml:space="preserve">13.7</t>
  </si>
  <si>
    <t xml:space="preserve">ACESSÓRIOS</t>
  </si>
  <si>
    <t xml:space="preserve">13.7.1</t>
  </si>
  <si>
    <t xml:space="preserve">BOLSA LIGAÇÃO VASO SANITÁRIO 1.1/2 - FORNECIMENTO E INSTALAÇÃO</t>
  </si>
  <si>
    <t xml:space="preserve">13.7.2</t>
  </si>
  <si>
    <t xml:space="preserve">ENGATE FLEXÍVEL EM PLÁSTICO BRANCO, 1/2" X 30CM - FORNECIMENTO E INSTALAÇÃO. AF_01/2020</t>
  </si>
  <si>
    <t xml:space="preserve">13.7.3</t>
  </si>
  <si>
    <t xml:space="preserve">BANCADA GRANITO CINZA, 50 X 60 CM, INCL. CUBA DE EMBUTIR OVAL LOUÇA BRANCA 35 X 50 CM, VÁLVULA METAL CROMADO, SIFÃO FLEXÍVEL PVC, ENGATE 30 CM FLEXÍVEL PLÁSTICO E TORNEIRA CROMADA DE MESA, PADRÃO POPULAR - FORNEC. E INSTALAÇÃO. AF_01/2020</t>
  </si>
  <si>
    <t xml:space="preserve">13.7.4</t>
  </si>
  <si>
    <t xml:space="preserve">LAVATÓRIO LOUÇA BRANCA SUSPENSO, 29,5 X 39CM OU EQUIVALENTE, PADRÃO POPULAR - FORNECIMENTO E INSTALAÇÃO. AF_01/2020</t>
  </si>
  <si>
    <t xml:space="preserve">13.7.5</t>
  </si>
  <si>
    <t xml:space="preserve">BARRA DE APOIO RETA, EM ALUMINIO, COMPRIMENTO 80 CM, FIXADA NA PAREDE - FORNECIMENTO E INSTALAÇÃO. AF_01/2020</t>
  </si>
  <si>
    <t xml:space="preserve">13.7.6</t>
  </si>
  <si>
    <t xml:space="preserve">BARRA DE APOIO RETA, EM ALUMINIO, COMPRIMENTO 70 CM, FIXADA NA PAREDE - FORNECIMENTO E INSTALAÇÃO. AF_01/2020</t>
  </si>
  <si>
    <t xml:space="preserve">13.8</t>
  </si>
  <si>
    <t xml:space="preserve">ESGOTO - CAIXAS DE PASSAGEM</t>
  </si>
  <si>
    <t xml:space="preserve">13.8.1</t>
  </si>
  <si>
    <t xml:space="preserve">CAIXA ENTERRADA HIDRÁULICA RETANGULAR EM ALVENARIA COM TIJOLOS CERÂMICOS MACIÇOS, DIMENSÕES INTERNAS: 0,6X0,6X0,6 M PARA REDE DE ESGOTO. AF_12/2020</t>
  </si>
  <si>
    <t xml:space="preserve">13.8.2</t>
  </si>
  <si>
    <t xml:space="preserve">CAIXA SIFONADA, COM GRELHA REDONDA, PVC, DN 150 X 150 X 50 MM, JUNTA SOLDÁVEL, FORNECIDA E INSTALADA EM RAMAL DE DESCARGA OU EM RAMAL DE ESGOTO SANITÁRIO. AF_08/2022</t>
  </si>
  <si>
    <t xml:space="preserve">13.9</t>
  </si>
  <si>
    <t xml:space="preserve">ESGOTO - PVC ACESSÓRIOS</t>
  </si>
  <si>
    <t xml:space="preserve">13.9.1</t>
  </si>
  <si>
    <t xml:space="preserve">SIFÃO DO TIPO GARRAFA/COPO EM PVC 1  X 1.1/2 - FORNECIMENTO E INSTALAÇÃO.</t>
  </si>
  <si>
    <t xml:space="preserve">13.9.2</t>
  </si>
  <si>
    <t xml:space="preserve">SIFÃO EM METAL CROMADO PARA MICTÓRIO 1.1/4</t>
  </si>
  <si>
    <t xml:space="preserve">13.10</t>
  </si>
  <si>
    <t xml:space="preserve">ESGOTO - PVC ESGOTO</t>
  </si>
  <si>
    <t xml:space="preserve">13.10.1</t>
  </si>
  <si>
    <t xml:space="preserve">CURVA LONGA, 45 GRAUS, PVC OCRE, JUNTA ELÁSTICA, DN 100 MM, PARA COLETOR PREDIAL DE ESGOTO. AF_06/2022</t>
  </si>
  <si>
    <t xml:space="preserve">13.10.2</t>
  </si>
  <si>
    <t xml:space="preserve">CURVA PVC ESGOTO LONGA 45 GRAUS, 50 MM, INSTALADO EM RAMAL DE ESGOTO - FORNECIMENTO E INSTALAÇÃO.</t>
  </si>
  <si>
    <t xml:space="preserve">13.10.3</t>
  </si>
  <si>
    <t xml:space="preserve">CURVA 45 LONGA 75MM ESGOTO</t>
  </si>
  <si>
    <t xml:space="preserve">13.10.4</t>
  </si>
  <si>
    <t xml:space="preserve">CURVA 45 LONGA 40MM ESGOTO</t>
  </si>
  <si>
    <t xml:space="preserve">13.10.5</t>
  </si>
  <si>
    <t xml:space="preserve">CURVA CURTA 90 GRAUS, PVC, SERIE NORMAL, ESGOTO PREDIAL, DN 100 MM, JUNTA ELÁSTICA, FORNECIDO E INSTALADO EM RAMAL DE DESCARGA OU RAMAL DE ESGOTO SANITÁRIO. AF_08/2022</t>
  </si>
  <si>
    <t xml:space="preserve">13.10.6</t>
  </si>
  <si>
    <t xml:space="preserve">CURVA CURTA 90 GRAUS, PVC, SERIE NORMAL, ESGOTO PREDIAL, DN 40 MM, JUNTA SOLDÁVEL, FORNECIDO E INSTALADO EM RAMAL DE DESCARGA OU RAMAL DE ESGOTO SANITÁRIO. AF_08/2022</t>
  </si>
  <si>
    <t xml:space="preserve">13.10.7</t>
  </si>
  <si>
    <t xml:space="preserve">JOELHO 45 GRAUS, PVC, SERIE NORMAL, ESGOTO PREDIAL, DN 100 MM, JUNTA ELÁSTICA, FORNECIDO E INSTALADO EM RAMAL DE DESCARGA OU RAMAL DE ESGOTO SANITÁRIO. AF_08/2022</t>
  </si>
  <si>
    <t xml:space="preserve">13.10.8</t>
  </si>
  <si>
    <t xml:space="preserve">JOELHO 90 GRAUS, PVC, SERIE NORMAL, ESGOTO PREDIAL, DN 100 MM, JUNTA ELÁSTICA, FORNECIDO E INSTALADO EM RAMAL DE DESCARGA OU RAMAL DE ESGOTO SANITÁRIO. AF_08/2022</t>
  </si>
  <si>
    <t xml:space="preserve">13.10.9</t>
  </si>
  <si>
    <t xml:space="preserve">JOELHO 90 C/ ANEL P/ ESGOTO SECUNDÁRIO 40 MM - 1.1/2"</t>
  </si>
  <si>
    <t xml:space="preserve">13.10.10</t>
  </si>
  <si>
    <t xml:space="preserve">JOELHO 90 GRAUS, PVC, SERIE NORMAL, ESGOTO PREDIAL, DN 75 MM, JUNTA ELÁSTICA, FORNECIDO E INSTALADO EM RAMAL DE DESCARGA OU RAMAL DE ESGOTO SANITÁRIO. AF_08/2022</t>
  </si>
  <si>
    <t xml:space="preserve">13.10.11</t>
  </si>
  <si>
    <t xml:space="preserve">JUNÇÃO DE REDUÇÃO INVERTIDA, PVC, SÉRIE NORMAL, ESGOTO PREDIAL, DN 100 X 50 MM, JUNTA ELÁSTICA, FORNECIDO E INSTALADO EM RAMAL DE DESCARGA OU RAMAL DE ESGOTO SANITÁRIO. AF_08/2022</t>
  </si>
  <si>
    <t xml:space="preserve">13.10.12</t>
  </si>
  <si>
    <t xml:space="preserve">JUNÇÃO DE REDUCAO INVERTIDA, PVC, SÉRIE NORMAL, ESGOTO PREDIAL, DN 100 X 75 MM, JUNTA ELÁSTICA, FORNECIDO E INSTALADO EM RAMAL DE DESCARGA OU RAMAL DE ESGOTO SANITÁRIO. AF_08/2022</t>
  </si>
  <si>
    <t xml:space="preserve">13.10.13</t>
  </si>
  <si>
    <t xml:space="preserve">JUNÇÃO SIMPLES, PVC, SERIE NORMAL, ESGOTO PREDIAL, DN 100 X 100 MM, JUNTA ELÁSTICA, FORNECIDO E INSTALADO EM RAMAL DE DESCARGA OU RAMAL DE ESGOTO SANITÁRIO. AF_08/2022</t>
  </si>
  <si>
    <t xml:space="preserve">13.10.14</t>
  </si>
  <si>
    <t xml:space="preserve">JUNÇÃO SIMPLES, PVC, SERIE NORMAL, ESGOTO PREDIAL, DN 50 X 50 MM, JUNTA ELÁSTICA, FORNECIDO E INSTALADO EM RAMAL DE DESCARGA OU RAMAL DE ESGOTO SANITÁRIO. AF_08/2022</t>
  </si>
  <si>
    <t xml:space="preserve">13.10.15</t>
  </si>
  <si>
    <t xml:space="preserve">REDUÇÃO EXCÊNTRICA, PVC, SERIE R, ÁGUA PLUVIAL, DN 75 X 50 MM, JUNTA ELÁSTICA, FORNECIDO E INSTALADO EM RAMAL DE ENCAMINHAMENTO. AF_06/2022</t>
  </si>
  <si>
    <t xml:space="preserve">13.10.16</t>
  </si>
  <si>
    <t xml:space="preserve">TUBO PVC, SERIE NORMAL, ESGOTO PREDIAL, DN 100 MM, FORNECIDO E INSTALADO EM RAMAL DE DESCARGA OU RAMAL DE ESGOTO SANITÁRIO. AF_08/2022</t>
  </si>
  <si>
    <t xml:space="preserve">13.10.17</t>
  </si>
  <si>
    <t xml:space="preserve">TUBO PVC, SERIE NORMAL, ESGOTO PREDIAL, DN 75 MM, FORNECIDO E INSTALADO EM RAMAL DE DESCARGA OU RAMAL DE ESGOTO SANITÁRIO. AF_08/2022</t>
  </si>
  <si>
    <t xml:space="preserve">13.10.18</t>
  </si>
  <si>
    <t xml:space="preserve">TUBO PVC, SERIE NORMAL, ESGOTO PREDIAL, DN 50 MM, FORNECIDO E INSTALADO EM RAMAL DE DESCARGA OU RAMAL DE ESGOTO SANITÁRIO. AF_08/2022</t>
  </si>
  <si>
    <t xml:space="preserve">13.10.19</t>
  </si>
  <si>
    <t xml:space="preserve">TUBO PVC, SERIE NORMAL, ESGOTO PREDIAL, DN 40 MM, FORNECIDO E INSTALADO EM RAMAL DE DESCARGA OU RAMAL DE ESGOTO SANITÁRIO. AF_08/2022</t>
  </si>
  <si>
    <t xml:space="preserve">13.10.20</t>
  </si>
  <si>
    <t xml:space="preserve">TUBO PVC, SERIE NORMAL, ESGOTO PREDIAL, DN 150 MM, FORNECIDO E INSTALADO EM RAMAL DE DESCARGA OU RAMAL DE ESGOTO SANITÁRIO.</t>
  </si>
  <si>
    <t xml:space="preserve">13.10.21</t>
  </si>
  <si>
    <t xml:space="preserve">TE, PVC, SÉRIE NORMAL, ESGOTO PREDIAL, DN 100 X 75 MM, JUNTA ELÁSTICA, FORNECIDO E INSTALADO EM PRUMADA DE ESGOTO SANITÁRIO OU VENTILAÇÃO. AF_08/2022</t>
  </si>
  <si>
    <t xml:space="preserve">13.11</t>
  </si>
  <si>
    <t xml:space="preserve">VENTILAÇÃO - PVC ACESSÓRIOS</t>
  </si>
  <si>
    <t xml:space="preserve">13.11.1</t>
  </si>
  <si>
    <t xml:space="preserve">CURVA CURTA 90 GRAUS, PVC, SERIE NORMAL, ESGOTO PREDIAL, DN 75 MM, JUNTA ELÁSTICA, FORNECIDO E INSTALADO EM PRUMADA DE ESGOTO SANITÁRIO OU VENTILAÇÃO. AF_08/2022</t>
  </si>
  <si>
    <t xml:space="preserve">13.11.2</t>
  </si>
  <si>
    <t xml:space="preserve">CURVA LONGA 90 GRAUS, PVC, SERIE NORMAL, ESGOTO PREDIAL, DN 50 MM, JUNTA ELÁSTICA, FORNECIDO E INSTALADO EM PRUMADA DE ESGOTO SANITÁRIO OU VENTILAÇÃO. AF_08/2022</t>
  </si>
  <si>
    <t xml:space="preserve">13.11.3</t>
  </si>
  <si>
    <t xml:space="preserve">CURVA LONGA 90 GRAUS, PVC, SERIE NORMAL, ESGOTO PREDIAL, DN 75 MM, JUNTA ELÁSTICA, FORNECIDO E INSTALADO EM PRUMADA DE ESGOTO SANITÁRIO OU VENTILAÇÃO. AF_08/2022</t>
  </si>
  <si>
    <t xml:space="preserve">13.11.4</t>
  </si>
  <si>
    <t xml:space="preserve">JOELHO 90 GRAUS, PVC, SERIE NORMAL, ESGOTO PREDIAL, DN 50 MM, JUNTA ELÁSTICA, FORNECIDO E INSTALADO EM PRUMADA DE ESGOTO SANITÁRIO OU VENTILAÇÃO. AF_08/2022</t>
  </si>
  <si>
    <t xml:space="preserve">13.11.5</t>
  </si>
  <si>
    <t xml:space="preserve">JOELHO 90 GRAUS, PVC, SERIE NORMAL, ESGOTO PREDIAL, DN 75 MM, JUNTA ELÁSTICA, FORNECIDO E INSTALADO EM PRUMADA DE ESGOTO SANITÁRIO OU VENTILAÇÃO. AF_08/2022</t>
  </si>
  <si>
    <t xml:space="preserve">13.11.6</t>
  </si>
  <si>
    <t xml:space="preserve">REDUÇÃO EXCÊNTRICA, PVC, DN 75 X 50 MM, JUNTA ELÁSTICA, FORNECIDO E INSTALADO EM RAMAL DE ENCAMINHAMENTO ESGOTO OU VENTILAÇÃO.</t>
  </si>
  <si>
    <t xml:space="preserve">13.11.7</t>
  </si>
  <si>
    <t xml:space="preserve">TUBO PVC, SERIE NORMAL, ESGOTO PREDIAL, DN 50 MM, FORNECIDO E INSTALADO EM PRUMADA DE ESGOTO SANITÁRIO OU VENTILAÇÃO. AF_08/2022</t>
  </si>
  <si>
    <t xml:space="preserve">13.11.8</t>
  </si>
  <si>
    <t xml:space="preserve">TUBO PVC, SERIE NORMAL, ESGOTO PREDIAL, DN 75 MM, FORNECIDO E INSTALADO EM PRUMADA DE ESGOTO SANITÁRIO OU VENTILAÇÃO. AF_08/2022</t>
  </si>
  <si>
    <t xml:space="preserve">13.11.9</t>
  </si>
  <si>
    <t xml:space="preserve">13.11.10</t>
  </si>
  <si>
    <t xml:space="preserve">TE, PVC, SERIE NORMAL, ESGOTO PREDIAL, DN 50 X 50 MM, JUNTA ELÁSTICA, FORNECIDO E INSTALADO EM PRUMADA DE ESGOTO SANITÁRIO OU VENTILAÇÃO. AF_08/2022</t>
  </si>
  <si>
    <t xml:space="preserve">13.11.11</t>
  </si>
  <si>
    <t xml:space="preserve">TE ESGOTO 75 MM X 50 MM, FORNECIDO E INSTALADO EM VENTILAÇÃO</t>
  </si>
  <si>
    <t xml:space="preserve">13.11.12</t>
  </si>
  <si>
    <t xml:space="preserve">TE, PVC, SERIE NORMAL, ESGOTO PREDIAL, DN 75 X 75 MM, JUNTA ELÁSTICA, FORNECIDO E INSTALADO EM PRUMADA DE ESGOTO SANITÁRIO OU VENTILAÇÃO. AF_08/2022</t>
  </si>
  <si>
    <t xml:space="preserve">13.11.13</t>
  </si>
  <si>
    <t xml:space="preserve">CURVA 45 LONGA 50MM ESGOTO OU VENTILAÇÃO</t>
  </si>
  <si>
    <t xml:space="preserve">13.12</t>
  </si>
  <si>
    <t xml:space="preserve">UNIDADES DE TRATAMENTO</t>
  </si>
  <si>
    <t xml:space="preserve">13.12.1</t>
  </si>
  <si>
    <t xml:space="preserve">TANQUE SÉPTICO RETANGULAR, EM ALVENARIA COM TIJOLOS CERÂMICOS MACIÇOS, DIMENSÕES INTERNAS: 1,4 X 3,2 X H=1,8 M, VOLUME ÚTIL: 6272 L (PARA 32 CONTRIBUINTES). AF_12/2020</t>
  </si>
  <si>
    <t xml:space="preserve">13.12.2</t>
  </si>
  <si>
    <t xml:space="preserve">FILTRO ANAERÓBIO RETANGULAR, EM ALVENARIA COM TIJOLOS CERÂMICOS MACIÇOS, DIMENSÕES INTERNAS: 1,4 X 4,2 X H=1,67 M, VOLUME ÚTIL: 7056 L (PARA 67 CONTRIBUINTES). AF_12/2020</t>
  </si>
  <si>
    <t xml:space="preserve">INSTALAÇÕES ELÉTRICAS</t>
  </si>
  <si>
    <t xml:space="preserve">14.1</t>
  </si>
  <si>
    <t xml:space="preserve">ELÉTRICO - ACESSÓRIOS</t>
  </si>
  <si>
    <t xml:space="preserve">14.1.1</t>
  </si>
  <si>
    <t xml:space="preserve">CAIXA RETANGULAR 4" X 2" MÉDIA (1,30 M DO PISO), PVC, INSTALADA EM PAREDE - FORNECIMENTO E INSTALAÇÃO. AF_03/2023</t>
  </si>
  <si>
    <t xml:space="preserve">Quartos</t>
  </si>
  <si>
    <t xml:space="preserve">14.1.2</t>
  </si>
  <si>
    <t xml:space="preserve">CAIXA OCTOGONAL 3" X 3", PVC, INSTALADA EM LAJE - FORNECIMENTO E INSTALAÇÃO. AF_03/2023</t>
  </si>
  <si>
    <t xml:space="preserve">14.1.3</t>
  </si>
  <si>
    <t xml:space="preserve">LUVA PARA ELETRODUTO, PVC, ROSCÁVEL, DN 50 MM (1 1/2"), PARA REDE ENTERRADA DE DISTRIBUIÇÃO DE ENERGIA ELÉTRICA - FORNECIMENTO E INSTALAÇÃO. AF_12/2021</t>
  </si>
  <si>
    <t xml:space="preserve">14.1.4</t>
  </si>
  <si>
    <t xml:space="preserve">LUVA PARA ELETRODUTO, PVC, ROSCÁVEL, DN 40 MM (1 1/4"), PARA CIRCUITOS TERMINAIS, INSTALADA EM LAJE - FORNECIMENTO E INSTALAÇÃO. AF_03/2023</t>
  </si>
  <si>
    <t xml:space="preserve">14.1.5</t>
  </si>
  <si>
    <t xml:space="preserve">LUVA PARA ELETRODUTO, PVC, ROSCÁVEL, DN 20 MM (1/2"), PARA CIRCUITOS TERMINAIS, INSTALADA EM LAJE - FORNECIMENTO E INSTALAÇÃO. AF_03/2023</t>
  </si>
  <si>
    <t xml:space="preserve">Porta de entrada e fundos</t>
  </si>
  <si>
    <t xml:space="preserve">14.1.6</t>
  </si>
  <si>
    <t xml:space="preserve">LUVA PARA ELETRODUTO, PVC, ROSCÁVEL, DN 75 MM (2 1/2"), PARA REDE ENTERRADA DE DISTRIBUIÇÃO DE ENERGIA ELÉTRICA - FORNECIMENTO E INSTALAÇÃO. AF_12/2021</t>
  </si>
  <si>
    <t xml:space="preserve">14.1.7</t>
  </si>
  <si>
    <t xml:space="preserve">CURVA 180 GRAUS PARA ELETRODUTO, PVC, ROSCÁVEL, DN 40 MM (1 1/4"), PARA CIRCUITOS TERMINAIS, INSTALADA EM LAJE - FORNECIMENTO E INSTALAÇÃO. AF_03/2023</t>
  </si>
  <si>
    <t xml:space="preserve">14.1.8</t>
  </si>
  <si>
    <t xml:space="preserve">CURVA 90 GRAUS PARA ELETRODUTO, PVC, ROSCÁVEL, DN 20 MM (1/2"), PARA CIRCUITOS TERMINAIS, INSTALADA EM LAJE - FORNECIMENTO E INSTALAÇÃO. AF_03/2023</t>
  </si>
  <si>
    <t xml:space="preserve">14.2</t>
  </si>
  <si>
    <t xml:space="preserve">ELÉTRICO - CABO UNIPOLAR</t>
  </si>
  <si>
    <t xml:space="preserve">14.2.1</t>
  </si>
  <si>
    <t xml:space="preserve">CABO DE COBRE FLEXÍVEL ISOLADO, 1,5 MM², ANTI-CHAMA 0,6/1,0 KV, PARA CIRCUITOS TERMINAIS - FORNECIMENTO E INSTALAÇÃO. AF_03/2023</t>
  </si>
  <si>
    <t xml:space="preserve">14.2.2</t>
  </si>
  <si>
    <t xml:space="preserve">CABO DE COBRE FLEXÍVEL ISOLADO, 10 MM², 0,6/1,0 KV, PARA REDE AÉREA DE DISTRIBUIÇÃO DE ENERGIA ELÉTRICA DE BAIXA TENSÃO - FORNECIMENTO E INSTALAÇÃO. AF_07/2020</t>
  </si>
  <si>
    <t xml:space="preserve">14.2.3</t>
  </si>
  <si>
    <t xml:space="preserve">CABO DE COBRE FLEXÍVEL ISOLADO, 16 MM², 0,6/1,0 KV, PARA REDE AÉREA DE DISTRIBUIÇÃO DE ENERGIA ELÉTRICA DE BAIXA TENSÃO - FORNECIMENTO E INSTALAÇÃO. AF_07/2020</t>
  </si>
  <si>
    <t xml:space="preserve">14.2.4</t>
  </si>
  <si>
    <t xml:space="preserve">CABO DE COBRE FLEXÍVEL ISOLADO, 2,5 MM², ANTI-CHAMA 0,6/1,0 KV, PARA CIRCUITOS TERMINAIS - FORNECIMENTO E INSTALAÇÃO. AF_03/2023</t>
  </si>
  <si>
    <t xml:space="preserve">14.2.5</t>
  </si>
  <si>
    <t xml:space="preserve">CABO DE COBRE FLEXÍVEL ISOLADO, 25 MM², 0,6/1,0 KV, PARA REDE AÉREA DE DISTRIBUIÇÃO DE ENERGIA ELÉTRICA DE BAIXA TENSÃO - FORNECIMENTO E INSTALAÇÃO. AF_07/2020</t>
  </si>
  <si>
    <t xml:space="preserve">14.2.6</t>
  </si>
  <si>
    <t xml:space="preserve">CABO DE COBRE FLEXÍVEL ISOLADO, 35 MM², 0,6/1,0 KV, PARA REDE AÉREA DE DISTRIBUIÇÃO DE ENERGIA ELÉTRICA DE BAIXA TENSÃO - FORNECIMENTO E INSTALAÇÃO. AF_07/2020</t>
  </si>
  <si>
    <t xml:space="preserve">14.3</t>
  </si>
  <si>
    <t xml:space="preserve">ELÉTRICO - DISPOSITIVOS ELÉTRICOS</t>
  </si>
  <si>
    <t xml:space="preserve">14.3.1</t>
  </si>
  <si>
    <t xml:space="preserve">INTERRUPTOR SIMPLES (1 MÓDULO), 10A/250V, INCLUINDO SUPORTE E PLACA - FORNECIMENTO E INSTALAÇÃO. AF_03/2023</t>
  </si>
  <si>
    <t xml:space="preserve">14.3.2</t>
  </si>
  <si>
    <t xml:space="preserve">INTERRUPTOR SIMPLES (1 MÓDULO) COM 1 TOMADA DE EMBUTIR 2P+T 10 A, INCLUINDO SUPORTE E PLACA - FORNECIMENTO E INSTALAÇÃO. AF_03/2023</t>
  </si>
  <si>
    <t xml:space="preserve">14.3.3</t>
  </si>
  <si>
    <t xml:space="preserve">TOMADA MÉDIA DE EMBUTIR (2 MÓDULOS), 2P+T 10 A, INCLUINDO SUPORTE E PLACA - FORNECIMENTO E INSTALAÇÃO. AF_03/2023</t>
  </si>
  <si>
    <t xml:space="preserve">14.3.4</t>
  </si>
  <si>
    <t xml:space="preserve">TOMADA MÉDIA DE EMBUTIR (1 MÓDULO), 2P+T 10 A, INCLUINDO SUPORTE E PLACA - FORNECIMENTO E INSTALAÇÃO. AF_03/2023</t>
  </si>
  <si>
    <t xml:space="preserve">14.3.5</t>
  </si>
  <si>
    <t xml:space="preserve">TOMADA MÉDIA DE EMBUTIR (1 MÓDULO), 2P+T 20 A, INCLUINDO SUPORTE E PLACA - FORNECIMENTO E INSTALAÇÃO. AF_03/2023</t>
  </si>
  <si>
    <t xml:space="preserve">14.3.6</t>
  </si>
  <si>
    <t xml:space="preserve">PLACA COM 1 FURO</t>
  </si>
  <si>
    <t xml:space="preserve">14.3.7</t>
  </si>
  <si>
    <t xml:space="preserve">PLACA COM TAMPA CEGA</t>
  </si>
  <si>
    <t xml:space="preserve">14.4</t>
  </si>
  <si>
    <t xml:space="preserve">ELÉTRICO - DISPOSITIVOS DE COMANDO</t>
  </si>
  <si>
    <t xml:space="preserve">14.4.1</t>
  </si>
  <si>
    <t xml:space="preserve">RELÉ FOTOELÉTRICO PARA COMANDO DE ILUMINAÇÃO EXTERNA 1000 W - FORNECIMENTO E INSTALAÇÃO. AF_02/2025</t>
  </si>
  <si>
    <t xml:space="preserve">14.5</t>
  </si>
  <si>
    <t xml:space="preserve">ELÉTRICA - DISPOSITIVO DE PROTEÇÃO</t>
  </si>
  <si>
    <t xml:space="preserve">14.5.1</t>
  </si>
  <si>
    <t xml:space="preserve">DISJUNTOR MONOPOLAR TIPO DIN, CORRENTE NOMINAL DE 10A - FORNECIMENTO E INSTALAÇÃO. AF_07/2025</t>
  </si>
  <si>
    <t xml:space="preserve">14.5.2</t>
  </si>
  <si>
    <t xml:space="preserve">DISJUNTOR MONOPOLAR TIPO DIN, CORRENTE NOMINAL DE 16A - FORNECIMENTO E INSTALAÇÃO. AF_07/2025</t>
  </si>
  <si>
    <t xml:space="preserve">14.5.3</t>
  </si>
  <si>
    <t xml:space="preserve">DISJUNTOR MONOPOLAR TIPO DIN, CORRENTE NOMINAL DE 32A - FORNECIMENTO E INSTALAÇÃO. AF_07/2025</t>
  </si>
  <si>
    <t xml:space="preserve">14.5.4</t>
  </si>
  <si>
    <t xml:space="preserve">DISJUNTOR TRIPOLAR TIPO DIN, CORRENTE NOMINAL DE 63A - FORNECIMENTO E INSTALAÇÃO. AF_10/2020</t>
  </si>
  <si>
    <t xml:space="preserve">14.5.5</t>
  </si>
  <si>
    <t xml:space="preserve">DISPOSITIVO PROTEÇÃO CONTRA SURTO - DPS CLASSE II, 1 POLO, TENSAO MAXIMA DE 275 V, CORRENTE MAXIMA DE *45* KA (TIPO AC)</t>
  </si>
  <si>
    <t xml:space="preserve">14.5.6</t>
  </si>
  <si>
    <t xml:space="preserve">DISPOSITIVO DR, 2 POLOS, SENSIBILIDADE DE 30 MA, CORRENTE DE 63 A, TIPO AC</t>
  </si>
  <si>
    <t xml:space="preserve">14.5.7</t>
  </si>
  <si>
    <t xml:space="preserve">DISPOSITIVO DR, 4 POLOS, SENSIBILIDADE DE 30 MA, CORRENTE DE 100 A, TIPO AC</t>
  </si>
  <si>
    <t xml:space="preserve">14.6</t>
  </si>
  <si>
    <t xml:space="preserve">ELÉTRICA - ELETRODUTO PVC FLEXÍVEL</t>
  </si>
  <si>
    <t xml:space="preserve">14.6.1</t>
  </si>
  <si>
    <t xml:space="preserve">ELETRODUTO FLEXÍVEL CORRUGADO REFORÇADO, PVC, DN 32 MM (1"), PARA CIRCUITOS TERMINAIS, INSTALADO EM PAREDE - FORNECIMENTO E INSTALAÇÃO. AF_03/2023</t>
  </si>
  <si>
    <t xml:space="preserve">14.6.2</t>
  </si>
  <si>
    <t xml:space="preserve">ELETRODUTO FLEXÍVEL CORRUGADO, PEAD, DN 50 (1 1/2"), PARA REDE ENTERRADA DE DISTRIBUIÇÃO DE ENERGIA ELÉTRICA - FORNECIMENTO E INSTALAÇÃO. AF_12/2021</t>
  </si>
  <si>
    <t xml:space="preserve">14.6.3</t>
  </si>
  <si>
    <t xml:space="preserve">ELETRODUTO FLEXÍVEL CORRUGADO REFORÇADO, PVC, DN 32 MM (1"), PARA CIRCUITOS TERMINAIS, INSTALADO EM LAJE - FORNECIMENTO E INSTALAÇÃO. AF_03/2023</t>
  </si>
  <si>
    <t xml:space="preserve">14.6.4</t>
  </si>
  <si>
    <t xml:space="preserve">ELETRODUTO FLEXÍVEL CORRUGADO, PEAD, DN 90 (3"), PARA REDE ENTERRADA DE DISTRIBUIÇÃO DE ENERGIA ELÉTRICA - FORNECIMENTO E INSTALAÇÃO. AF_12/2021</t>
  </si>
  <si>
    <t xml:space="preserve">14.6.5</t>
  </si>
  <si>
    <t xml:space="preserve">ESCAVAÇÃO MANUAL DE VALA. AF_09/2024</t>
  </si>
  <si>
    <t xml:space="preserve">14.6.6</t>
  </si>
  <si>
    <t xml:space="preserve">RASGO LINEAR MANUAL EM ALVENARIA, PARA ELETRODUTOS, DIÂMETROS MENORES OU IGUAIS A 40 MM. AF_09/2023</t>
  </si>
  <si>
    <t xml:space="preserve">14.6.7</t>
  </si>
  <si>
    <t xml:space="preserve">14.7</t>
  </si>
  <si>
    <t xml:space="preserve">ELÉTRICA - ELETRODUTO PVC ROSCA</t>
  </si>
  <si>
    <t xml:space="preserve">14.7.1</t>
  </si>
  <si>
    <t xml:space="preserve">ELETRODUTO RÍGIDO ROSCÁVEL, PVC, DN 50 MM (1 1/2"), PARA REDE ENTERRADA DE DISTRIBUIÇÃO DE ENERGIA ELÉTRICA - FORNECIMENTO E INSTALAÇÃO. AF_12/2021</t>
  </si>
  <si>
    <t xml:space="preserve">14.7.2</t>
  </si>
  <si>
    <t xml:space="preserve">ELETRODUTO RÍGIDO ROSCÁVEL, PVC, DN 40 MM (1 1/4"), PARA CIRCUITOS TERMINAIS, INSTALADO EM LAJE - FORNECIMENTO E INSTALAÇÃO. AF_03/2023</t>
  </si>
  <si>
    <t xml:space="preserve">14.7.3</t>
  </si>
  <si>
    <t xml:space="preserve">ELETRODUTO RÍGIDO ROSCÁVEL, PVC, DN 20 MM (1/2"), PARA CIRCUITOS TERMINAIS, INSTALADO EM LAJE - FORNECIMENTO E INSTALAÇÃO. AF_03/2023</t>
  </si>
  <si>
    <t xml:space="preserve">14.7.4</t>
  </si>
  <si>
    <t xml:space="preserve">ELETRODUTO RÍGIDO ROSCÁVEL, PVC, DN 75 MM (2 1/2"), PARA REDE ENTERRADA DE DISTRIBUIÇÃO DE ENERGIA ELÉTRICA - FORNECIMENTO E INSTALAÇÃO. AF_12/2021</t>
  </si>
  <si>
    <t xml:space="preserve">14.8</t>
  </si>
  <si>
    <t xml:space="preserve">ELÉTRICO - LUMINÁRIAS</t>
  </si>
  <si>
    <t xml:space="preserve">14.8.1</t>
  </si>
  <si>
    <t xml:space="preserve">LUMINÁRIA TIPO CALHA ALETADA, DE SOBREPOR, COM 2 LÂMPADAS TUBULARES LED DE 18 W - FORNECIMENTO E INSTALAÇÃO</t>
  </si>
  <si>
    <t xml:space="preserve">14.8.2</t>
  </si>
  <si>
    <t xml:space="preserve">LUMINÁRIA TIPO PLAFON EM PLÁSTICO, DE SOBREPOR, COM 1 LÂMPADA LED DE 15 W, SEM REATOR - FORNECIMENTO E INSTALAÇÃO. AF_02/2020</t>
  </si>
  <si>
    <t xml:space="preserve">14.9</t>
  </si>
  <si>
    <t xml:space="preserve">ELÉTRICO - QUADROS DE DISTRIBUIÇÃO</t>
  </si>
  <si>
    <t xml:space="preserve">14.9.1</t>
  </si>
  <si>
    <t xml:space="preserve">QUADRO DE DISTRIBUIÇÃO DE ENERGIA EM CHAPA DE AÇO GALVANIZADO, DE SOBREPOR, COM BARRAMENTO TRIFÁSICO, PARA 18 DISJUNTORES DIN 100A - FORNECIMENTO E INSTALAÇÃO. AF_07/2025</t>
  </si>
  <si>
    <t xml:space="preserve">14.9.2</t>
  </si>
  <si>
    <t xml:space="preserve">QUADRO DE DISTRIBUIÇÃO DE ENERGIA EM PVC, DE EMBUTIR, COM BARRAMENTO TRIFÁSICO, PARA 24 DISJUNTORES DIN 100A - FORNECIMENTO E INSTALAÇÃO</t>
  </si>
  <si>
    <t xml:space="preserve">DRENAGEM PLUVIAL E DRENOS</t>
  </si>
  <si>
    <t xml:space="preserve">15.1</t>
  </si>
  <si>
    <t xml:space="preserve">CURVA PVC 45 LONGA 100MM - PLUVIAL</t>
  </si>
  <si>
    <t xml:space="preserve">área de reboco externa = 91,47</t>
  </si>
  <si>
    <t xml:space="preserve">15.2</t>
  </si>
  <si>
    <t xml:space="preserve">CURVA 90 GRAUS, PVC, SERIE R, ÁGUA PLUVIAL, DN 100 MM, JUNTA ELÁSTICA, FORNECIDO E INSTALADO EM CONDUTORES VERTICAIS DE ÁGUAS PLUVIAIS. AF_06/2022</t>
  </si>
  <si>
    <t xml:space="preserve">área de reboco externa = 89,54</t>
  </si>
  <si>
    <t xml:space="preserve">15.3</t>
  </si>
  <si>
    <t xml:space="preserve">JOELHO 45 GRAUS, PVC, SERIE R, ÁGUA PLUVIAL, DN 100 MM, JUNTA ELÁSTICA, FORNECIDO E INSTALADO EM CONDUTORES VERTICAIS DE ÁGUAS PLUVIAIS. AF_06/2022</t>
  </si>
  <si>
    <t xml:space="preserve">banheiro</t>
  </si>
  <si>
    <t xml:space="preserve">15.4</t>
  </si>
  <si>
    <t xml:space="preserve">JUNÇÃO SIMPLES, PVC, SERIE R, ÁGUA PLUVIAL, DN 100 X 100 MM, JUNTA ELÁSTICA, FORNECIDO E INSTALADO EM RAMAL DE ENCAMINHAMENTO. AF_06/2022</t>
  </si>
  <si>
    <t xml:space="preserve">área de reboco interna + externa = 91,47+89,54</t>
  </si>
  <si>
    <t xml:space="preserve">15.5</t>
  </si>
  <si>
    <t xml:space="preserve">TUBO PVC, SÉRIE R, ÁGUA PLUVIAL, DN 100 MM, FORNECIDO E INSTALADO EM CONDUTORES VERTICAIS DE ÁGUAS PLUVIAIS. AF_06/2022</t>
  </si>
  <si>
    <t xml:space="preserve">15.6</t>
  </si>
  <si>
    <t xml:space="preserve">TUBO PVC PONTA/BOLSA C/ VIROLA DN=100MM P/ ESGOTO JUNTA COM ANEL ENTERRADO</t>
  </si>
  <si>
    <t xml:space="preserve">4 portas 0,8 e 1 porta 0,6 x 2 lados</t>
  </si>
  <si>
    <t xml:space="preserve">15.7</t>
  </si>
  <si>
    <t xml:space="preserve">REASSENTAMENTO DE BLOCOS RETANGULAR PARA PISO INTERTRAVADO, ESPESSURA DE 6 CM, EM CALÇADA, COM REAPROVEITAMENTO DOS BLOCOS RETANGULAR - INCLUSO RETIRADA E COLOCAÇÃO DO MATERIAL. AF_12/2020</t>
  </si>
  <si>
    <t xml:space="preserve">5 portas 0,8 e 1 porta 0,6 x 2 lados</t>
  </si>
  <si>
    <t xml:space="preserve">15.8</t>
  </si>
  <si>
    <t xml:space="preserve">CALHA EM CHAPA DE AÇO GALVANIZADO NÚMERO 24, DESENVOLVIMENTO DE 50 CM, INCLUSO TRANSPORTE VERTICAL. AF_07/2019</t>
  </si>
  <si>
    <t xml:space="preserve">6 portas 0,8 e 1 porta 0,6 x 2 lados</t>
  </si>
  <si>
    <t xml:space="preserve">15.9</t>
  </si>
  <si>
    <t xml:space="preserve">CALHA EM CHAPA DE AÇO GALVANIZADO NÚMERO 24, DESENVOLVIMENTO DE 100 CM, INCLUSO TRANSPORTE VERTICAL. AF_07/2019</t>
  </si>
  <si>
    <t xml:space="preserve">15.10</t>
  </si>
  <si>
    <t xml:space="preserve">INSTALAÇÕES DE AR CONDICIONADO</t>
  </si>
  <si>
    <t xml:space="preserve">16.1</t>
  </si>
  <si>
    <t xml:space="preserve">TUBO EM COBRE FLEXÍVEL, DN 3/8", COM ISOLAMENTO, INSTALADO EM RAMAL DE ALIMENTAÇÃO DE AR-CONDICIONADO - FORNECIMENTO E INSTALAÇÃO. AF_07/2025</t>
  </si>
  <si>
    <t xml:space="preserve">11,4 das paredes + 5m da entrada + 8m sob o forro + 6m para saídas da caixa e ladrão e limpeza</t>
  </si>
  <si>
    <t xml:space="preserve">16.2</t>
  </si>
  <si>
    <t xml:space="preserve">TUBO EM COBRE FLEXÍVEL, DN 7/8", COM ISOLAMENTO, INSTALADO EM RAMAL DE ALIMENTAÇÃO DE AR CONDICIONADO COM CONDENSADORA INDIVIDUAL  FORNECIMENTO E INSTALAÇÃO.</t>
  </si>
  <si>
    <t xml:space="preserve">16.3</t>
  </si>
  <si>
    <t xml:space="preserve">CABO PP TETRAPOLAR ISOL.PVC - 0,6/1KV #10.0 MM²</t>
  </si>
  <si>
    <t xml:space="preserve">16.4</t>
  </si>
  <si>
    <t xml:space="preserve">JOELHO 90 GRAUS, PVC, SOLDÁVEL, DN 25MM, INSTALADO EM RAMAL OU SUB-RAMAL DE ÁGUA - FORNECIMENTO E INSTALAÇÃO. AF_06/2022</t>
  </si>
  <si>
    <t xml:space="preserve">16.5</t>
  </si>
  <si>
    <t xml:space="preserve">ELETRODUTO FLEXÍVEL LISO, PEAD, DN 32 MM (1"), PARA CIRCUITOS TERMINAIS, INSTALADO EM PAREDE - FORNECIMENTO E INSTALAÇÃO. AF_03/2023</t>
  </si>
  <si>
    <t xml:space="preserve">16.6</t>
  </si>
  <si>
    <t xml:space="preserve">TUBO, PVC, SOLDÁVEL, DE 25MM, INSTALADO EM PRUMADA DE ÁGUA - FORNECIMENTO E INSTALAÇÃO. AF_06/2022</t>
  </si>
  <si>
    <t xml:space="preserve">16.7</t>
  </si>
  <si>
    <t xml:space="preserve">TE, PVC, SOLDÁVEL, DN 25MM, INSTALADO EM DRENO DE AR-CONDICIONADO - FORNECIMENTO E INSTALAÇÃO. AF_08/2022</t>
  </si>
  <si>
    <t xml:space="preserve">16.8</t>
  </si>
  <si>
    <t xml:space="preserve">FURO MANUAL EM ALVENARIA, PARA INSTALAÇÕES HIDRÁULICAS, DIÂMETROS MENORES OU IGUAIS A 40 MM. AF_09/2023</t>
  </si>
  <si>
    <t xml:space="preserve">16.9</t>
  </si>
  <si>
    <t xml:space="preserve">RASGO LINEAR MANUAL EM ALVENARIA, PARA RAMAIS/ DISTRIBUIÇÃO DE INSTALAÇÕES HIDRÁULICAS, DIÂMETROS MENORES OU IGUAIS A 40 MM. AF_09/2023</t>
  </si>
  <si>
    <t xml:space="preserve">16.10</t>
  </si>
  <si>
    <t xml:space="preserve">CHUMBAMENTO LINEAR EM ALVENARIA PARA RAMAIS/DISTRIBUIÇÃO DE INSTALAÇÕES HIDRÁULICAS COM DIÂMETROS MENORES OU IGUAIS A 40 MM. AF_09/2023</t>
  </si>
  <si>
    <t xml:space="preserve">16.11</t>
  </si>
  <si>
    <t xml:space="preserve">16.12</t>
  </si>
  <si>
    <t xml:space="preserve">16.13</t>
  </si>
  <si>
    <t xml:space="preserve">CAIXA DE PASSAGEM AR CONDICIONADO 29 X 17 X 5 CM - FORNECIMENTO E INSTALAÇÃO</t>
  </si>
  <si>
    <t xml:space="preserve">DEMOLIÇÕES E FECHAMENTO EM ALVENARIA - REFORMA</t>
  </si>
  <si>
    <t xml:space="preserve">17.1</t>
  </si>
  <si>
    <t xml:space="preserve">DEMOLIÇÃO DE PAREDES</t>
  </si>
  <si>
    <t xml:space="preserve">17.1.1</t>
  </si>
  <si>
    <t xml:space="preserve">DEMOLICAO ALVENARIA EM COBOGO SEM REAPROVEITAMENTO</t>
  </si>
  <si>
    <t xml:space="preserve">17.1.2</t>
  </si>
  <si>
    <t xml:space="preserve">DEMOLIÇÃO DE ALVENARIA DE BLOCO FURADO, DE FORMA MANUAL, SEM REAPROVEITAMENTO. AF_09/2023</t>
  </si>
  <si>
    <t xml:space="preserve">17.1.3</t>
  </si>
  <si>
    <t xml:space="preserve">17.1.4</t>
  </si>
  <si>
    <t xml:space="preserve">17.1.5</t>
  </si>
  <si>
    <t xml:space="preserve">17.2</t>
  </si>
  <si>
    <t xml:space="preserve">VERGAS DE CONCRETO</t>
  </si>
  <si>
    <t xml:space="preserve">17.2.1</t>
  </si>
  <si>
    <t xml:space="preserve">17.2.2</t>
  </si>
  <si>
    <t xml:space="preserve">17.3</t>
  </si>
  <si>
    <t xml:space="preserve">FECHAMENTO DE VÃOS COM ALVENARIA</t>
  </si>
  <si>
    <t xml:space="preserve">17.3.1</t>
  </si>
  <si>
    <t xml:space="preserve">REVESTIMENTO EM PAREDES</t>
  </si>
  <si>
    <t xml:space="preserve">18.1</t>
  </si>
  <si>
    <t xml:space="preserve">18.2</t>
  </si>
  <si>
    <t xml:space="preserve">EMBOÇO OU MASSA ÚNICA EM ARGAMASSA TRAÇO 1:2:8, PREPARO MECÂNICO COM BETONEIRA 400 L, APLICADA COM PROJETOR TIPO CANEQUINHA EM SUPERFÍCIES EXTERNAS DA SACADA, ESPESSURA DE 35 MM, ACESSO POR ANDAIME, SEM USO DE TELA METÁLICA. AF_08/2022</t>
  </si>
  <si>
    <t xml:space="preserve">19.1</t>
  </si>
  <si>
    <t xml:space="preserve">RETIRADA DE ESQUADRIAS EXISTENTES</t>
  </si>
  <si>
    <t xml:space="preserve">19.1.1</t>
  </si>
  <si>
    <t xml:space="preserve">RETIRADA DE ESQUADRIAS METALICAS</t>
  </si>
  <si>
    <t xml:space="preserve">19.1.2</t>
  </si>
  <si>
    <t xml:space="preserve">REMOÇÃO DE PORTAS, DE FORMA MANUAL, SEM REAPROVEITAMENTO. AF_09/2023</t>
  </si>
  <si>
    <t xml:space="preserve">19.2</t>
  </si>
  <si>
    <t xml:space="preserve">INSTALAÇÃO DE ESQUADRIAS NOVAS E PEITORIS</t>
  </si>
  <si>
    <t xml:space="preserve">19.2.1</t>
  </si>
  <si>
    <t xml:space="preserve">JANELA DE ALUMÍNIO TIPO BASCULANTE COM VIDRO TEMPERADO 6MM, COM BATENTE, FERRAGENS E PINTURA ANTICORROSIVA. FORNECIMENTO E INSTALAÇÃO.</t>
  </si>
  <si>
    <t xml:space="preserve">19.2.2</t>
  </si>
  <si>
    <t xml:space="preserve">PORTA DE ALUMÍNIO DE ABRIR COM LAMBRI, COM GUARNIÇÃO, FIXAÇÃO COM PARAFUSOS - FORNECIMENTO E INSTALAÇÃO. AF_12/2019</t>
  </si>
  <si>
    <t xml:space="preserve">19.2.3</t>
  </si>
  <si>
    <t xml:space="preserve">PORTA DE VIDRO COM ESQUADRIAS EM ALUMÍNIO</t>
  </si>
  <si>
    <t xml:space="preserve">19.2.4</t>
  </si>
  <si>
    <t xml:space="preserve">FECHADURA DE EMBUTIR COM CILINDRO, EXTERNA, COMPLETA, ACABAMENTO PADRÃO MÉDIO, INCLUSO EXECUÇÃO DE FURO - FORNECIMENTO E INSTALAÇÃO. AF_12/2019</t>
  </si>
  <si>
    <t xml:space="preserve">RAMPA</t>
  </si>
  <si>
    <t xml:space="preserve">20.1</t>
  </si>
  <si>
    <t xml:space="preserve">DEMOLIÇÃO DE PISO EXISTENTE</t>
  </si>
  <si>
    <t xml:space="preserve">20.1.1</t>
  </si>
  <si>
    <t xml:space="preserve">DEMOLIÇÃO DE REVESTIMENTO CERÂMICO, DE FORMA MANUAL, SEM REAPROVEITAMENTO. AF_09/2023</t>
  </si>
  <si>
    <t xml:space="preserve">20.1.2</t>
  </si>
  <si>
    <t xml:space="preserve">20.2</t>
  </si>
  <si>
    <t xml:space="preserve">EXECUÇÃO DE LASTRO DE CONCRETO</t>
  </si>
  <si>
    <t xml:space="preserve">20.2.1</t>
  </si>
  <si>
    <t xml:space="preserve">FABRICAÇÃO DE FÔRMA PARA LAJES, EM MADEIRA SERRADA, E=25 MM. AF_09/2020</t>
  </si>
  <si>
    <t xml:space="preserve">20.2.2</t>
  </si>
  <si>
    <t xml:space="preserve">LASTRO DE CONCRETO MAGRO, APLICADO EM PISOS, LAJES SOBRE SOLO OU RADIERS. AF_01/2024</t>
  </si>
  <si>
    <t xml:space="preserve">20.3</t>
  </si>
  <si>
    <t xml:space="preserve">PISO CERÂMICO E SOLEIRA</t>
  </si>
  <si>
    <t xml:space="preserve">20.3.1</t>
  </si>
  <si>
    <t xml:space="preserve">REVESTIMENTO CERÂMICO PARA PISO COM PLACAS TIPO ESMALTADA DE DIMENSÕES 45X45 CM APLICADA EM AMBIENTES DE ÁREA MENOR QUE 5 M2. AF_02/2023_PE</t>
  </si>
  <si>
    <t xml:space="preserve">20.3.2</t>
  </si>
  <si>
    <t xml:space="preserve">21.1</t>
  </si>
  <si>
    <t xml:space="preserve">PINTURA EM PAREDES</t>
  </si>
  <si>
    <t xml:space="preserve">21.1.1</t>
  </si>
  <si>
    <t xml:space="preserve">LIMPEZA DE SUPERFÍCIE COM JATO DE ALTA PRESSÃO. AF_04/2019</t>
  </si>
  <si>
    <t xml:space="preserve">21.1.2</t>
  </si>
  <si>
    <t xml:space="preserve">21.1.3</t>
  </si>
  <si>
    <t xml:space="preserve">21.1.4</t>
  </si>
  <si>
    <t xml:space="preserve">EMBOÇO OU MASSA ÚNICA EM ARGAMASSA TRAÇO 1:2:8, PREPARO MANUAL, APLICADA MANUALMENTE EM PANOS DE FACHADA COM PRESENÇA DE VÃOS, ESPESSURA DE 25 MM. AF_08/2022</t>
  </si>
  <si>
    <t xml:space="preserve">21.2</t>
  </si>
  <si>
    <t xml:space="preserve">21.2.1</t>
  </si>
  <si>
    <t xml:space="preserve">LIXAMENTO DE MADEIRA PARA APLICAÇÃO DE FUNDO OU PINTURA. AF_01/2021</t>
  </si>
  <si>
    <t xml:space="preserve">21.2.2</t>
  </si>
  <si>
    <t xml:space="preserve">PINTURA FUNDO NIVELADOR ALQUÍDICO BRANCO EM MADEIRA. AF_01/2021</t>
  </si>
  <si>
    <t xml:space="preserve">21.2.3</t>
  </si>
  <si>
    <t xml:space="preserve">PINTURA TINTA DE ACABAMENTO (PIGMENTADA) ESMALTE SINTÉTICO ACETINADO EM MADEIRA, 2 DEMÃOS. AF_01/2021</t>
  </si>
  <si>
    <t xml:space="preserve">21.3</t>
  </si>
  <si>
    <t xml:space="preserve">PINTURA SOBRE SUPERFÍCIE METÁLICA</t>
  </si>
  <si>
    <t xml:space="preserve">21.3.1</t>
  </si>
  <si>
    <t xml:space="preserve">ESQUADRIAS EXISTENTES</t>
  </si>
  <si>
    <t xml:space="preserve">21.3.1.1</t>
  </si>
  <si>
    <t xml:space="preserve">LIXAMENTO MANUAL EM SUPERFÍCIES METÁLICAS EM OBRA. AF_01/2020</t>
  </si>
  <si>
    <t xml:space="preserve">21.3.1.2</t>
  </si>
  <si>
    <t xml:space="preserve">PINTURA COM TINTA ALQUÍDICA DE FUNDO (TIPO ZARCÃO) APLICADA A ROLO OU PINCEL SOBRE SUPERFÍCIES METÁLICAS (EXCETO PERFIL) EXECUTADO EM OBRA (POR DEMÃO). AF_01/2020</t>
  </si>
  <si>
    <t xml:space="preserve">21.3.1.3</t>
  </si>
  <si>
    <t xml:space="preserve">PINTURA COM TINTA ALQUÍDICA DE ACABAMENTO (ESMALTE SINTÉTICO BRILHANTE) APLICADA A ROLO OU PINCEL SOBRE SUPERFÍCIES METÁLICAS (EXCETO PERFIL) EXECUTADO EM OBRA (02 DEMÃOS). AF_01/2020</t>
  </si>
  <si>
    <t xml:space="preserve">21.3.2</t>
  </si>
  <si>
    <t xml:space="preserve">ESTUTURA METÁLICA DA QUADRA</t>
  </si>
  <si>
    <t xml:space="preserve">21.3.2.1</t>
  </si>
  <si>
    <t xml:space="preserve">21.3.2.2</t>
  </si>
  <si>
    <t xml:space="preserve">21.3.2.3</t>
  </si>
  <si>
    <t xml:space="preserve">21.3.3</t>
  </si>
  <si>
    <t xml:space="preserve">ESTRUTURA METÁLICA MUROS</t>
  </si>
  <si>
    <t xml:space="preserve">21.3.3.1</t>
  </si>
  <si>
    <t xml:space="preserve">21.3.3.2</t>
  </si>
  <si>
    <t xml:space="preserve">21.3.3.3</t>
  </si>
  <si>
    <t xml:space="preserve">21.3.4</t>
  </si>
  <si>
    <t xml:space="preserve">ESTRUTURA METÁLICA TOLDO</t>
  </si>
  <si>
    <t xml:space="preserve">21.3.4.1</t>
  </si>
  <si>
    <t xml:space="preserve">MASTRO</t>
  </si>
  <si>
    <t xml:space="preserve">22.1</t>
  </si>
  <si>
    <t xml:space="preserve">DEMOLIÇÃO DE BASE DOS MASTROS EXISTENTES</t>
  </si>
  <si>
    <t xml:space="preserve">22.1.1</t>
  </si>
  <si>
    <t xml:space="preserve">DEMOLICAO BASE EM CONCRETO</t>
  </si>
  <si>
    <t xml:space="preserve">22.1.2</t>
  </si>
  <si>
    <t xml:space="preserve">22.2</t>
  </si>
  <si>
    <t xml:space="preserve">22.2.1</t>
  </si>
  <si>
    <t xml:space="preserve">22.2.2</t>
  </si>
  <si>
    <t xml:space="preserve">FABRICAÇÃO, MONTAGEM E DESMONTAGEM DE FÔRMA PARA VIGA BALDRAME, EM MADEIRA SERRADA, E=25 MM, 4 UTILIZAÇÕES. AF_01/2024</t>
  </si>
  <si>
    <t xml:space="preserve">22.2.3</t>
  </si>
  <si>
    <t xml:space="preserve">COMPACTAÇÃO MECÂNICA DE SOLO PARA EXECUÇÃO DE RADIER, PISO DE CONCRETO OU LAJE SOBRE SOLO, COM COMPACTADOR DE SOLOS A PERCUSSÃO. AF_09/2021</t>
  </si>
  <si>
    <t xml:space="preserve">22.2.4</t>
  </si>
  <si>
    <t xml:space="preserve">22.2.5</t>
  </si>
  <si>
    <t xml:space="preserve">APLICAÇÃO DE LONA PLÁSTICA PARA EXECUÇÃO DE PAVIMENTOS DE CONCRETO. AF_04/2022</t>
  </si>
  <si>
    <t xml:space="preserve">22.2.6</t>
  </si>
  <si>
    <t xml:space="preserve">CONCRETAGEM DE RADIER, PISO DE CONCRETO OU LAJE SOBRE SOLO, FCK 30 MPA - LANÇAMENTO, ADENSAMENTO E ACABAMENTO. AF_09/2021</t>
  </si>
  <si>
    <t xml:space="preserve">22.2.7</t>
  </si>
  <si>
    <t xml:space="preserve">TUBO DE AÇO GALVANIZADO COM COSTURA, CLASSE MÉDIA, CONEXÃO RANHURADA, DN 80 (3"), INSTALADO EM PRUMADAS - FORNECIMENTO E INSTALAÇÃO. AF_10/2020</t>
  </si>
  <si>
    <t xml:space="preserve">22.2.8</t>
  </si>
  <si>
    <t xml:space="preserve">TUBO DE AÇO GALVANIZADO COM COSTURA, CLASSE MÉDIA, CONEXÃO ROSQUEADA, DN 40 (1 1/2"), INSTALADO EM REDE DE ALIMENTAÇÃO PARA SPRINKLER - FORNECIMENTO E INSTALAÇÃO. AF_10/2020</t>
  </si>
  <si>
    <t xml:space="preserve">PAVIMENTAÇÃO ASFÁLTICA</t>
  </si>
  <si>
    <t xml:space="preserve">23.1</t>
  </si>
  <si>
    <t xml:space="preserve">PAVIMENTAÇÃO DE ASFALTO - SERVIÇOS PRELIMINARES</t>
  </si>
  <si>
    <t xml:space="preserve">SERVICOS TOPOGRAFICOS PARA PAVIMENTACAO, INCLUSIVE NOTA DE SERVICOS, ACOMPANHAMENTO E GREIDE</t>
  </si>
  <si>
    <t xml:space="preserve">23.2</t>
  </si>
  <si>
    <t xml:space="preserve">LIMPEZA MECANIZADA DE CAMADA VEGETAL, VEGETAÇÃO E PEQUENAS ÁRVORES (DIÂMETRO DE TRONCO MENOR QUE 0,20 M), COM TRATOR DE ESTEIRAS. AF_03/2024</t>
  </si>
  <si>
    <t xml:space="preserve">PAVIMENTAÇÃO DE ASFALTO - ESCAVAÇÃO (CORTE)</t>
  </si>
  <si>
    <t xml:space="preserve">23.2.1</t>
  </si>
  <si>
    <t xml:space="preserve">ESCAVAÇÃO HORIZONTAL EM SOLO DE 1A CATEGORIA COM TRATOR DE ESTEIRAS (170HP/LÂMINA: 5,20M3). AF_07/2020</t>
  </si>
  <si>
    <t xml:space="preserve">23.2.2</t>
  </si>
  <si>
    <t xml:space="preserve">CARGA, MANOBRA E DESCARGA DE ENTULHO EM CAMINHÃO BASCULANTE 10 M³ - CARGA COM ESCAVADEIRA HIDRÁULICA (CAÇAMBA DE 0,80 M³ / 111 HP) E DESCARGA LIVRE (UNIDADE: M3). AF_07/2020</t>
  </si>
  <si>
    <t xml:space="preserve">23.2.3</t>
  </si>
  <si>
    <t xml:space="preserve">TRANSPORTE COM CAMINHÃO BASCULANTE DE 10 M³, EM VIA URBANA PAVIMENTADA, DMT ATÉ 30 KM (UNIDADE: M3XKM). AF_07/2020</t>
  </si>
  <si>
    <t xml:space="preserve">M3XKM</t>
  </si>
  <si>
    <t xml:space="preserve">23.3</t>
  </si>
  <si>
    <t xml:space="preserve">PAVIMENTAÇÃO DE ASFALTO - TERRAPLANAGEM</t>
  </si>
  <si>
    <t xml:space="preserve">23.3.1</t>
  </si>
  <si>
    <t xml:space="preserve">REGULARIZAÇÃO DE SUPERFÍCIES COM MOTONIVELADORA. AF_09/2024</t>
  </si>
  <si>
    <t xml:space="preserve">23.3.2</t>
  </si>
  <si>
    <t xml:space="preserve">CONSTRUÇÃO DE BASE E SUB-BASE PARA PAVIMENTAÇÃO DE RACHÃO, COM ESPESSURA DE 40 CM - EXCLUSIVE CARGA E TRANSPORTE. AF_09/2024</t>
  </si>
  <si>
    <t xml:space="preserve">23.3.3</t>
  </si>
  <si>
    <t xml:space="preserve">ENCHIMENTO DE BRITA PARA DRENO, LANÇAMENTO MANUAL. AF_07/2021</t>
  </si>
  <si>
    <t xml:space="preserve">23.3.4</t>
  </si>
  <si>
    <t xml:space="preserve">CARGA, MANOBRA E DESCARGA DE SOLOS E MATERIAIS GRANULARES EM CAMINHÃO BASCULANTE 10 M³ - CARGA COM ESCAVADEIRA HIDRÁULICA (CAÇAMBA DE 1,20 M³ / 155 HP) E DESCARGA LIVRE (UNIDADE: M3). AF_07/2020</t>
  </si>
  <si>
    <t xml:space="preserve">23.3.5</t>
  </si>
  <si>
    <t xml:space="preserve">23.4</t>
  </si>
  <si>
    <t xml:space="preserve">PAVIMENTAÇÃO DE ASFALTO - PAVIMENTAÇÃO</t>
  </si>
  <si>
    <t xml:space="preserve">23.4.1</t>
  </si>
  <si>
    <t xml:space="preserve">EXECUÇÃO DE PAVIMENTO COM APLICAÇÃO DE CONCRETO ASFÁLTICO, CAMADA DE BINDER - EXCLUSIVE CARGA E TRANSPORTE. AF_11/2019</t>
  </si>
  <si>
    <t xml:space="preserve">23.4.2</t>
  </si>
  <si>
    <t xml:space="preserve">23.4.3</t>
  </si>
  <si>
    <t xml:space="preserve">EXECUÇÃO DE PAVIMENTO COM APLICAÇÃO DE CONCRETO ASFÁLTICO, CAMADA DE ROLAMENTO - EXCLUSIVE CARGA E TRANSPORTE. AF_11/2019</t>
  </si>
  <si>
    <t xml:space="preserve">23.4.4</t>
  </si>
  <si>
    <t xml:space="preserve">IMPERMEABILIZAÇÃO DE SUPERFÍCIE COM EMULSÃO ASFÁLTICA, 2 DEMÃOS. AF_09/2023</t>
  </si>
  <si>
    <t xml:space="preserve">23.4.5</t>
  </si>
  <si>
    <t xml:space="preserve">23.4.6</t>
  </si>
  <si>
    <t xml:space="preserve">ASSENTAMENTO DE GUIA (MEIO-FIO) EM TRECHO RETO, CONFECCIONADA EM CONCRETO PRÉ-FABRICADO, DIMENSÕES 100X15X13X30 CM (COMPRIMENTO X BASE INFERIOR X BASE SUPERIOR X ALTURA). AF_01/2024</t>
  </si>
  <si>
    <t xml:space="preserve">23.4.7</t>
  </si>
  <si>
    <t xml:space="preserve">PINTURA DE PISO COM TINTA ACRÍLICA, APLICAÇÃO MANUAL, 2 DEMÃOS, INCLUSO FUNDO PREPARADOR. AF_05/2021</t>
  </si>
  <si>
    <t xml:space="preserve">23.5</t>
  </si>
  <si>
    <t xml:space="preserve">PAVIMENTAÇÃO DE ASFALTO - SINALIZAÇÃO</t>
  </si>
  <si>
    <t xml:space="preserve">23.5.1</t>
  </si>
  <si>
    <t xml:space="preserve">PINTURA DE EIXO VIÁRIO SOBRE ASFALTO COM TINTA RETRORREFLETIVA A BASE DE RESINA ACRÍLICA COM MICROESFERAS DE VIDRO, E = 10 CM, APLICAÇÃO MECÂNICA COM DEMARCADORA AUTOPROPELIDA. AF_05/2021</t>
  </si>
  <si>
    <t xml:space="preserve">23.6</t>
  </si>
  <si>
    <t xml:space="preserve">PAVIMENTAÇÃO - VIGA DE CONCRETO</t>
  </si>
  <si>
    <t xml:space="preserve">23.6.1</t>
  </si>
  <si>
    <t xml:space="preserve">23.6.2</t>
  </si>
  <si>
    <t xml:space="preserve">23.6.3</t>
  </si>
  <si>
    <t xml:space="preserve">LASTRO COM MATERIAL GRANULAR (PEDRA BRITADA N.1 E PEDRA BRITADA N.2), APLICADO EM PISOS OU LAJES SOBRE SOLO, ESPESSURA DE *10 CM*. AF_01/2024</t>
  </si>
  <si>
    <t xml:space="preserve">23.6.4</t>
  </si>
  <si>
    <t xml:space="preserve">CONCRETAGEM DE PILARES, VIGAS OU LAJES, FCK = 25 MPA, COM USO DE BOMBA - LANÇAMENTO, ADENSAMENTO E ACABAMENTO</t>
  </si>
  <si>
    <t xml:space="preserve">23.6.5</t>
  </si>
  <si>
    <t xml:space="preserve">23.6.6</t>
  </si>
  <si>
    <t xml:space="preserve">23.6.7</t>
  </si>
  <si>
    <t xml:space="preserve">CORRIMÃO DUPLO  EM AÇO INOX (304) DE 2" COM APOIO DE 3".</t>
  </si>
  <si>
    <t xml:space="preserve">23.7</t>
  </si>
  <si>
    <t xml:space="preserve">CANALETA</t>
  </si>
  <si>
    <t xml:space="preserve">23.7.1</t>
  </si>
  <si>
    <t xml:space="preserve">CANALETA MEIA CANA PRÉ-MOLDADA DE CONCRETO (D = 20 CM) - FORNECIMENTO E INSTALAÇÃO. AF_05/2025</t>
  </si>
  <si>
    <t xml:space="preserve">23.8</t>
  </si>
  <si>
    <t xml:space="preserve">CORRIMÃO METÁLICO</t>
  </si>
  <si>
    <t xml:space="preserve">23.8.1</t>
  </si>
  <si>
    <t xml:space="preserve">GUARDA-CORPO DE AÇO GALVANIZADO DE 1,30M, MONTANTES TUBULARES DE 1.1/4" ESPAÇADOS DE 1,20M, TRAVESSA SUPERIOR DE 1.1/2", GRADIL FORMADO POR TUBOS HORIZONTAIS DE 1" E VERTICAIS DE 3/4", FIXADO COM CHUMBADOR MECÂNICO.</t>
  </si>
  <si>
    <t xml:space="preserve">TOLDO - ACESSO ÁREA COBERTA</t>
  </si>
  <si>
    <t xml:space="preserve">24.1</t>
  </si>
  <si>
    <t xml:space="preserve">REMOÇÃO DE PISO DE BLOCO INTERTRAVADO OU DE PEDRA PORTUGUESA, DE FORMA MANUAL, COM REAPROVEITAMENTO. AF_09/2023</t>
  </si>
  <si>
    <t xml:space="preserve">24.2</t>
  </si>
  <si>
    <t xml:space="preserve">24.3</t>
  </si>
  <si>
    <t xml:space="preserve">CONCRETAGEM DE SAPATAS, FCK 25 MPA, COM USO DE BOMBA  LANÇAMENTO, ADENSAMENTO E ACABAMENTO</t>
  </si>
  <si>
    <t xml:space="preserve">24.4</t>
  </si>
  <si>
    <t xml:space="preserve">TUBO DE AÇO GALVANIZADO COM COSTURA, CLASSE MÉDIA, DN 80 (3") - FORNECIMENTO E INSTALAÇÃO</t>
  </si>
  <si>
    <t xml:space="preserve">24.5</t>
  </si>
  <si>
    <t xml:space="preserve">FABRICAÇÃO E INSTALAÇÃO DE TESOURA INTEIRA OU MEIA EM AÇO, VÃO DE ATÉ 3 M, PARA TELHA ONDULADA DE FIBROCIMENTO, METÁLICA, PLÁSTICA OU TERMOACÚSTICA, INCLUSO IÇAMENTO.</t>
  </si>
  <si>
    <t xml:space="preserve">24.6</t>
  </si>
  <si>
    <t xml:space="preserve">TRAMA DE AÇO COMPOSTA POR TERÇAS PARA TELHADOS DE ATÉ 2 ÁGUAS PARA TELHA ONDULADA DE FIBROCIMENTO, METÁLICA, PLÁSTICA OU TERMOACÚSTICA, INCLUSO TRANSPORTE VERTICAL.</t>
  </si>
  <si>
    <t xml:space="preserve">24.7</t>
  </si>
  <si>
    <t xml:space="preserve">TELHAMENTO COM TELHA ONDULADA DE FIBRA DE VIDRO E = 0,6 MM, PARA TELHADO COM INCLINAÇÃO MAIOR QUE 10°, COM ATÉ 2 ÁGUAS, INCLUSO IÇAMENTO. AF_07/2019</t>
  </si>
  <si>
    <t xml:space="preserve">24.8</t>
  </si>
  <si>
    <t xml:space="preserve">REASSENTAMENTO DE BLOCOS 16 FACES PARA PISO INTERTRAVADO, ESPESSURA DE 6 CM, EM CALÇADA, COM REAPROVEITAMENTO DOS BLOCOS 16 FACES - INCLUSO RETIRADA E COLOCAÇÃO DO MATERIAL. AF_12/2020</t>
  </si>
  <si>
    <t xml:space="preserve">SPDA</t>
  </si>
  <si>
    <t xml:space="preserve">25.1</t>
  </si>
  <si>
    <t xml:space="preserve">CAIXA EQUIPOTENCIAL COM 11 TERMINAIS</t>
  </si>
  <si>
    <t xml:space="preserve">25.2</t>
  </si>
  <si>
    <t xml:space="preserve">CAIXA DE INSPEÇÃO PARA ATERRAMENTO</t>
  </si>
  <si>
    <t xml:space="preserve">25.3</t>
  </si>
  <si>
    <t xml:space="preserve">TERMINAL AEREO 300mm</t>
  </si>
  <si>
    <t xml:space="preserve">25.4</t>
  </si>
  <si>
    <t xml:space="preserve">BARRA CHATA EM ALUMÍNIO 7/8" x 1/8"</t>
  </si>
  <si>
    <t xml:space="preserve">25.5</t>
  </si>
  <si>
    <t xml:space="preserve">MALHA DE ATERRAMENTO 50mm² ABERTURA DE VALA E INSTALAÇÃO</t>
  </si>
  <si>
    <t xml:space="preserve">25.6</t>
  </si>
  <si>
    <t xml:space="preserve">ELETRODUTO RÍGIDO ROSCÁVEL, PVC, DN 85 MM (3"), INCLUI FIXAÇÃO - FORNECIMENTO E INSTALAÇÃO.</t>
  </si>
  <si>
    <t xml:space="preserve">25.7</t>
  </si>
  <si>
    <t xml:space="preserve">EMENDA DE BARRA CHATA (SPDA)</t>
  </si>
  <si>
    <t xml:space="preserve">25.8</t>
  </si>
  <si>
    <t xml:space="preserve">CURVA 90 GRAUS PARA ELETRODUTO, PVC, ROSCÁVEL, DN 85 MM (3"), PARA REDE ENTERRADA DE DISTRIBUIÇÃO DE ENERGIA ELÉTRICA - FORNECIMENTO E INSTALAÇÃO. AF_12/2021</t>
  </si>
  <si>
    <t xml:space="preserve">25.9</t>
  </si>
  <si>
    <t xml:space="preserve">CONEXÃO BARRA CHATA COM CABO DE COBRE</t>
  </si>
  <si>
    <t xml:space="preserve">25.10</t>
  </si>
  <si>
    <t xml:space="preserve">FIXAÇÃO DE BARRA CHATA EM TELHADO - REBITE DE REPUXO DE ALUMINIO 4,8 X 16 mm</t>
  </si>
  <si>
    <t xml:space="preserve">25.11</t>
  </si>
  <si>
    <t xml:space="preserve">REASSENTAMENTO DE BLOCOS RETANGULAR PARA PISO INTERTRAVADO, ESPESSURA DE 10 CM, EM VIA/ESTACIONAMENTO, COM REAPROVEITAMENTO DOS BLOCOS RETANGULAR - INCLUSO RETIRADA E COLOCAÇÃO DO MATERIAL. AF_12/2020</t>
  </si>
  <si>
    <t xml:space="preserve">25.12</t>
  </si>
  <si>
    <t xml:space="preserve">25.13</t>
  </si>
  <si>
    <t xml:space="preserve">EXECUÇÃO DE PASSEIO (CALÇADA) OU PISO DE CONCRETO COM CONCRETO MOLDADO IN LOCO, FEITO EM OBRA, ACABAMENTO CONVENCIONAL, ESPESSURA 8 CM, ARMADO. AF_08/2022</t>
  </si>
  <si>
    <t xml:space="preserve">REFEITÓRIO</t>
  </si>
  <si>
    <t xml:space="preserve">26.1</t>
  </si>
  <si>
    <t xml:space="preserve">PAREDE COM SISTEMA EM CHAPAS DE GESSO PARA DRYWALL, USO INTERNO, COM UMA FACE SIMPLES E ESTRUTURA METÁLICA COM GUIAS SIMPLES PARA PAREDES COM ÁREA LÍQUIDA MAIOR OU IGUAL A 6 M2, COM VÃOS. AF_07/2023_PS</t>
  </si>
  <si>
    <t xml:space="preserve">26.2</t>
  </si>
  <si>
    <t xml:space="preserve">PLACA CIMENTICIA LISA E = 10 MM, DE 1,20 X *2,50* M (SEM AMIANTO)</t>
  </si>
  <si>
    <t xml:space="preserve">26.3</t>
  </si>
  <si>
    <t xml:space="preserve">FORRO EM RÉGUAS DE PVC, LISO, PARA AMBIENTES COMERCIAIS, INCLUSIVE ESTRUTURA BIDIRECIONAL DE FIXAÇÃO. AF_08/2023_PS</t>
  </si>
  <si>
    <t xml:space="preserve">26.4</t>
  </si>
  <si>
    <t xml:space="preserve">26.5</t>
  </si>
  <si>
    <t xml:space="preserve">26.6</t>
  </si>
  <si>
    <t xml:space="preserve">26.7</t>
  </si>
  <si>
    <t xml:space="preserve">EMASSAMENTO COM MASSA LÁTEX, APLICAÇÃO EM PAREDE, DUAS DEMÃOS, LIXAMENTO MANUAL. AF_04/2023</t>
  </si>
  <si>
    <t xml:space="preserve">26.8</t>
  </si>
  <si>
    <t xml:space="preserve">26.9</t>
  </si>
  <si>
    <t xml:space="preserve">26.10</t>
  </si>
  <si>
    <t xml:space="preserve">LIMPEZA FINAL DA OBRA</t>
  </si>
  <si>
    <t xml:space="preserve">27.1</t>
  </si>
  <si>
    <t xml:space="preserve">TOTAL:</t>
  </si>
  <si>
    <t xml:space="preserve">Campo Bom,</t>
  </si>
  <si>
    <t xml:space="preserve">Profissional:</t>
  </si>
  <si>
    <t xml:space="preserve">CAU/RS</t>
  </si>
  <si>
    <t xml:space="preserve">formas</t>
  </si>
  <si>
    <t xml:space="preserve">3 pilares x 0,2x0,2x3,5 + 5 pilares 0,15x0,25x2,8 + 2 pilares 15x25x4,3m + 2 pilares 15x25x3,9</t>
  </si>
  <si>
    <t xml:space="preserve">pilares</t>
  </si>
  <si>
    <t xml:space="preserve">vigas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</si>
</sst>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_(&quot;R$ &quot;* #,##0.00_);_(&quot;R$ &quot;* \(#,##0.00\);_(&quot;R$ &quot;* \-??_);_(@_)"/>
    <numFmt numFmtId="166" formatCode="_(\$* #,##0.00_);_(\$* \(#,##0.00\);_(\$* \-??_);_(@_)"/>
    <numFmt numFmtId="167" formatCode="0%"/>
    <numFmt numFmtId="168" formatCode="_(* #,##0.00_);_(* \(#,##0.00\);_(* \-??_);_(@_)"/>
    <numFmt numFmtId="169" formatCode="#,##0.00\ ;\-#,##0.00\ ;&quot; -&quot;#\ ;@\ "/>
    <numFmt numFmtId="170" formatCode="0.00"/>
    <numFmt numFmtId="171" formatCode="mmm/yy"/>
    <numFmt numFmtId="172" formatCode="_-&quot;R$&quot;* #,##0.00_-;&quot;-R$&quot;* #,##0.00_-;_-&quot;R$&quot;* \-??_-;_-@_-"/>
    <numFmt numFmtId="173" formatCode="#,##0.00"/>
    <numFmt numFmtId="174" formatCode="#,##0"/>
    <numFmt numFmtId="175" formatCode="_-&quot;R$ &quot;* #,##0.00_-;&quot;-R$ &quot;* #,##0.00_-;_-&quot;R$ &quot;* \-??_-;_-@_-"/>
    <numFmt numFmtId="176" formatCode="_-* #,##0.00_-;\-* #,##0.00_-;_-* \-??_-;_-@_-"/>
    <numFmt numFmtId="177" formatCode="_-&quot;R$&quot;* #,##0.0000_-;&quot;-R$&quot;* #,##0.0000_-;_-&quot;R$&quot;* \-??_-;_-@_-"/>
    <numFmt numFmtId="178" formatCode="[$-F800]dddd&quot;, &quot;mmmm\ dd&quot;, &quot;yyyy"/>
    <numFmt numFmtId="179" formatCode="General"/>
  </numFmts>
  <fonts count="3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u val="single"/>
      <sz val="11"/>
      <color theme="10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1"/>
      <charset val="1"/>
    </font>
    <font>
      <b val="true"/>
      <sz val="11"/>
      <color rgb="FF333333"/>
      <name val="Calibri"/>
      <family val="2"/>
      <charset val="1"/>
    </font>
    <font>
      <sz val="11"/>
      <color rgb="FFFF0000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theme="0"/>
      <name val="Arial"/>
      <family val="2"/>
      <charset val="1"/>
    </font>
    <font>
      <sz val="9"/>
      <color theme="1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theme="1"/>
      <name val="Calibri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CC99"/>
        <bgColor rgb="FFD7E4BD"/>
      </patternFill>
    </fill>
    <fill>
      <patternFill patternType="solid">
        <fgColor rgb="FFFFFF99"/>
        <bgColor rgb="FFFFFFCC"/>
      </patternFill>
    </fill>
    <fill>
      <patternFill patternType="solid">
        <fgColor rgb="FFCCCCFF"/>
        <bgColor rgb="FFC0C0C0"/>
      </patternFill>
    </fill>
    <fill>
      <patternFill patternType="solid">
        <fgColor rgb="FFFF8080"/>
        <bgColor rgb="FFFF99CC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BFBFBF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EBF1DE"/>
      </patternFill>
    </fill>
    <fill>
      <patternFill patternType="solid">
        <fgColor rgb="FF969696"/>
        <bgColor rgb="FF808080"/>
      </patternFill>
    </fill>
    <fill>
      <patternFill patternType="solid">
        <fgColor rgb="FFFF99CC"/>
        <bgColor rgb="FFFF8080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666699"/>
        <bgColor rgb="FF808080"/>
      </patternFill>
    </fill>
    <fill>
      <patternFill patternType="solid">
        <fgColor rgb="FFFF6600"/>
        <bgColor rgb="FFFF9900"/>
      </patternFill>
    </fill>
    <fill>
      <patternFill patternType="solid">
        <fgColor theme="0" tint="-0.25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theme="6" tint="-0.5"/>
        <bgColor rgb="FF333333"/>
      </patternFill>
    </fill>
    <fill>
      <patternFill patternType="solid">
        <fgColor theme="0" tint="-0.5"/>
        <bgColor rgb="FF969696"/>
      </patternFill>
    </fill>
    <fill>
      <patternFill patternType="solid">
        <fgColor theme="6" tint="0.5999"/>
        <bgColor rgb="FFEBF1DE"/>
      </patternFill>
    </fill>
    <fill>
      <patternFill patternType="solid">
        <fgColor theme="6" tint="0.7999"/>
        <bgColor rgb="FFFFFFCC"/>
      </patternFill>
    </fill>
    <fill>
      <patternFill patternType="solid">
        <fgColor rgb="FFFFFF00"/>
        <bgColor rgb="FFFFFF0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CCCC"/>
      </top>
      <bottom style="double">
        <color rgb="FF33CCCC"/>
      </bottom>
      <diagonal/>
    </border>
    <border diagonalUp="false" diagonalDown="false">
      <left/>
      <right/>
      <top/>
      <bottom style="thick">
        <color rgb="FF33CCCC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33CCCC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 style="hair"/>
      <top style="thin"/>
      <bottom style="thin"/>
      <diagonal/>
    </border>
  </borders>
  <cellStyleXfs count="8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1" applyFont="true" applyBorder="true" applyAlignment="true" applyProtection="false">
      <alignment horizontal="general" vertical="bottom" textRotation="0" wrapText="false" indent="0" shrinkToFit="false"/>
    </xf>
    <xf numFmtId="164" fontId="8" fillId="12" borderId="2" applyFont="true" applyBorder="true" applyAlignment="true" applyProtection="false">
      <alignment horizontal="general" vertical="bottom" textRotation="0" wrapText="false" indent="0" shrinkToFit="false"/>
    </xf>
    <xf numFmtId="164" fontId="9" fillId="0" borderId="3" applyFont="true" applyBorder="true" applyAlignment="true" applyProtection="false">
      <alignment horizontal="general" vertical="bottom" textRotation="0" wrapText="false" indent="0" shrinkToFit="false"/>
    </xf>
    <xf numFmtId="164" fontId="10" fillId="3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13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4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4" borderId="4" applyFont="true" applyBorder="tru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11" borderId="5" applyFont="true" applyBorder="tru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20" fillId="0" borderId="6" applyFont="true" applyBorder="true" applyAlignment="true" applyProtection="false">
      <alignment horizontal="general" vertical="bottom" textRotation="0" wrapText="false" indent="0" shrinkToFit="false"/>
    </xf>
    <xf numFmtId="164" fontId="21" fillId="0" borderId="7" applyFont="true" applyBorder="tru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8" applyFont="true" applyBorder="true" applyAlignment="true" applyProtection="false">
      <alignment horizontal="general" vertical="bottom" textRotation="0" wrapText="false" indent="0" shrinkToFit="false"/>
    </xf>
    <xf numFmtId="164" fontId="24" fillId="0" borderId="9" applyFont="true" applyBorder="true" applyAlignment="true" applyProtection="false">
      <alignment horizontal="general" vertical="bottom" textRotation="0" wrapText="false" indent="0" shrinkToFit="false"/>
    </xf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0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8" borderId="11" xfId="7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18" borderId="12" xfId="7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8" borderId="12" xfId="7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18" borderId="13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8" borderId="14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8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4" fillId="18" borderId="1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18" borderId="16" xfId="7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18" borderId="10" xfId="7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8" borderId="10" xfId="7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4" fillId="18" borderId="1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6" fillId="18" borderId="18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7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7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7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5" fillId="0" borderId="0" xfId="7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6" fillId="18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8" borderId="13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6" fillId="18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6" fillId="18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8" borderId="17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7" fillId="18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7" fillId="18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7" fillId="19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19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27" fillId="19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2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27" fillId="19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28" fillId="19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29" fillId="20" borderId="11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7" fillId="2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2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20" borderId="20" xfId="7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2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27" fillId="2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27" fillId="2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29" fillId="2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27" fillId="2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29" fillId="20" borderId="11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9" fillId="20" borderId="12" xfId="7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9" fillId="20" borderId="21" xfId="7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20" borderId="20" xfId="7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29" fillId="21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29" fillId="20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7" fillId="22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22" borderId="19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23" borderId="19" xfId="4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19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7" fillId="22" borderId="19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7" fillId="19" borderId="19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7" fillId="22" borderId="19" xfId="7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8" fillId="19" borderId="19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2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27" fillId="19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4" fontId="27" fillId="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79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3" fontId="27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27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20" borderId="11" xfId="7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20" borderId="19" xfId="7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29" fillId="20" borderId="19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20" borderId="15" xfId="7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31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31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31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32" fillId="0" borderId="0" xfId="79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32" fillId="0" borderId="0" xfId="79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27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27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27" fillId="0" borderId="0" xfId="4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7" fillId="0" borderId="0" xfId="4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7" fillId="0" borderId="0" xfId="4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7" fillId="0" borderId="10" xfId="4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7" fillId="0" borderId="10" xfId="4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7" fillId="0" borderId="0" xfId="4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27" fillId="0" borderId="0" xfId="49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2" fontId="27" fillId="0" borderId="0" xfId="49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1" fillId="0" borderId="0" xfId="7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31" fillId="0" borderId="0" xfId="7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31" fillId="0" borderId="0" xfId="7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32" fillId="0" borderId="0" xfId="7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32" fillId="0" borderId="0" xfId="7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9" fontId="0" fillId="2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Ênfase1 2" xfId="20"/>
    <cellStyle name="20% - Ênfase2 2" xfId="21"/>
    <cellStyle name="20% - Ênfase3 2" xfId="22"/>
    <cellStyle name="20% - Ênfase4 2" xfId="23"/>
    <cellStyle name="20% - Ênfase5 2" xfId="24"/>
    <cellStyle name="20% - Ênfase6 2" xfId="25"/>
    <cellStyle name="40% - Ênfase1 2" xfId="26"/>
    <cellStyle name="40% - Ênfase2 2" xfId="27"/>
    <cellStyle name="40% - Ênfase3 2" xfId="28"/>
    <cellStyle name="40% - Ênfase4 2" xfId="29"/>
    <cellStyle name="40% - Ênfase5 2" xfId="30"/>
    <cellStyle name="40% - Ênfase6 2" xfId="31"/>
    <cellStyle name="60% - Ênfase1 2" xfId="32"/>
    <cellStyle name="60% - Ênfase2 2" xfId="33"/>
    <cellStyle name="60% - Ênfase3 2" xfId="34"/>
    <cellStyle name="60% - Ênfase4 2" xfId="35"/>
    <cellStyle name="60% - Ênfase5 2" xfId="36"/>
    <cellStyle name="60% - Ênfase6 2" xfId="37"/>
    <cellStyle name="Bom 2" xfId="38"/>
    <cellStyle name="Cálculo 2" xfId="39"/>
    <cellStyle name="Célula de Verificação 2" xfId="40"/>
    <cellStyle name="Célula Vinculada 2" xfId="41"/>
    <cellStyle name="Entrada 2" xfId="42"/>
    <cellStyle name="Hiperlink 2" xfId="43"/>
    <cellStyle name="Incorreto 2" xfId="44"/>
    <cellStyle name="Moeda 2" xfId="45"/>
    <cellStyle name="Moeda 3" xfId="46"/>
    <cellStyle name="Moeda 3 2" xfId="47"/>
    <cellStyle name="Neutra 2" xfId="48"/>
    <cellStyle name="Normal 2" xfId="49"/>
    <cellStyle name="Normal 2 2" xfId="50"/>
    <cellStyle name="Normal 2 3" xfId="51"/>
    <cellStyle name="Normal 2 4" xfId="52"/>
    <cellStyle name="Normal 2 5" xfId="53"/>
    <cellStyle name="Normal 2 6" xfId="54"/>
    <cellStyle name="Normal 3" xfId="55"/>
    <cellStyle name="Normal 4" xfId="56"/>
    <cellStyle name="Normal 4 2" xfId="57"/>
    <cellStyle name="Normal 4 3" xfId="58"/>
    <cellStyle name="Nota 2" xfId="59"/>
    <cellStyle name="Porcentagem 2" xfId="60"/>
    <cellStyle name="Porcentagem 3" xfId="61"/>
    <cellStyle name="Saída 2" xfId="62"/>
    <cellStyle name="Separador de milhares 2" xfId="63"/>
    <cellStyle name="Separador de milhares 3" xfId="64"/>
    <cellStyle name="Texto de Aviso 2" xfId="65"/>
    <cellStyle name="Texto Explicativo 2" xfId="66"/>
    <cellStyle name="Total 2" xfId="67"/>
    <cellStyle name="Título 1 1" xfId="68"/>
    <cellStyle name="Título 1 2" xfId="69"/>
    <cellStyle name="Título 2 2" xfId="70"/>
    <cellStyle name="Título 3 2" xfId="71"/>
    <cellStyle name="Título 4 2" xfId="72"/>
    <cellStyle name="Ênfase1 2" xfId="73"/>
    <cellStyle name="Ênfase2 2" xfId="74"/>
    <cellStyle name="Ênfase3 2" xfId="75"/>
    <cellStyle name="Ênfase4 2" xfId="76"/>
    <cellStyle name="Ênfase5 2" xfId="77"/>
    <cellStyle name="Ênfase6 2" xfId="78"/>
    <cellStyle name="Excel Built-in Normal" xfId="7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99CCFF"/>
      <rgbColor rgb="FFFF99CC"/>
      <rgbColor rgb="FFBFBFBF"/>
      <rgbColor rgb="FFFFCC99"/>
      <rgbColor rgb="FF3366FF"/>
      <rgbColor rgb="FF33CCCC"/>
      <rgbColor rgb="FF99CC00"/>
      <rgbColor rgb="FFD7E4BD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_PROJETOS%20E%20FISCALIZA&#199;&#195;O/7.%20PROJETOS%20EM%20ANDAMENTO/44.%20FINALIZA&#199;&#195;O%20DO%20CENTRO%20VIDA%20DE%20ESPECIALIDADES%20M&#201;DICAS/DECLARA&#199;&#195;O%20BDI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/C:/_PROJETOS%20E%20FISCALIZA&#199;&#195;O/7.%20PROJETOS%20EM%20ANDAMENTO/45.%20A%20CASA%20&#201;%20SUA/OR&#199;AMENTOS/Or&#231;amento%20Resid&#234;ncias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ENCHER"/>
      <sheetName val="DECLARAÇÃO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C5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H505" activeCellId="0" sqref="H505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8.29"/>
    <col collapsed="false" customWidth="true" hidden="false" outlineLevel="0" max="2" min="2" style="0" width="12.71"/>
    <col collapsed="false" customWidth="true" hidden="false" outlineLevel="0" max="3" min="3" style="0" width="10.71"/>
    <col collapsed="false" customWidth="true" hidden="false" outlineLevel="0" max="4" min="4" style="0" width="55.71"/>
    <col collapsed="false" customWidth="true" hidden="false" outlineLevel="0" max="5" min="5" style="0" width="8.29"/>
    <col collapsed="false" customWidth="true" hidden="true" outlineLevel="0" max="6" min="6" style="0" width="50.42"/>
    <col collapsed="false" customWidth="true" hidden="false" outlineLevel="0" max="7" min="7" style="0" width="10.71"/>
    <col collapsed="false" customWidth="true" hidden="false" outlineLevel="0" max="9" min="8" style="0" width="13"/>
    <col collapsed="false" customWidth="true" hidden="false" outlineLevel="0" max="10" min="10" style="0" width="13.57"/>
    <col collapsed="false" customWidth="true" hidden="false" outlineLevel="0" max="11" min="11" style="0" width="17.42"/>
    <col collapsed="false" customWidth="true" hidden="false" outlineLevel="0" max="12" min="12" style="0" width="16.85"/>
    <col collapsed="false" customWidth="true" hidden="false" outlineLevel="0" max="13" min="13" style="0" width="18.29"/>
    <col collapsed="false" customWidth="true" hidden="false" outlineLevel="0" max="14" min="14" style="0" width="14.14"/>
    <col collapsed="false" customWidth="true" hidden="false" outlineLevel="0" max="15" min="15" style="0" width="13"/>
    <col collapsed="false" customWidth="true" hidden="false" outlineLevel="0" max="16" min="16" style="0" width="14.14"/>
    <col collapsed="false" customWidth="true" hidden="false" outlineLevel="0" max="17" min="17" style="0" width="12.29"/>
    <col collapsed="false" customWidth="true" hidden="false" outlineLevel="0" max="18" min="18" style="0" width="18.42"/>
    <col collapsed="false" customWidth="true" hidden="false" outlineLevel="0" max="19" min="19" style="0" width="17"/>
    <col collapsed="false" customWidth="true" hidden="false" outlineLevel="0" max="20" min="20" style="1" width="17.86"/>
    <col collapsed="false" customWidth="true" hidden="false" outlineLevel="0" max="22" min="21" style="2" width="13.29"/>
    <col collapsed="false" customWidth="true" hidden="false" outlineLevel="0" max="27" min="23" style="2" width="9.14"/>
    <col collapsed="false" customWidth="true" hidden="false" outlineLevel="0" max="28" min="28" style="2" width="15.85"/>
    <col collapsed="false" customWidth="true" hidden="false" outlineLevel="0" max="29" min="29" style="2" width="14.29"/>
  </cols>
  <sheetData>
    <row r="1" customFormat="false" ht="17.3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customFormat="false" ht="17.3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customFormat="false" ht="23.85" hidden="false" customHeight="true" outlineLevel="0" collapsed="false">
      <c r="A3" s="5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 t="s">
        <v>3</v>
      </c>
      <c r="R3" s="9" t="s">
        <v>4</v>
      </c>
      <c r="S3" s="10" t="s">
        <v>5</v>
      </c>
      <c r="T3" s="11"/>
    </row>
    <row r="4" customFormat="false" ht="15" hidden="false" customHeight="true" outlineLevel="0" collapsed="false">
      <c r="A4" s="12" t="s">
        <v>6</v>
      </c>
      <c r="B4" s="13"/>
      <c r="C4" s="14" t="s">
        <v>7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5" t="s">
        <v>8</v>
      </c>
      <c r="R4" s="16" t="n">
        <v>45901</v>
      </c>
      <c r="S4" s="10" t="s">
        <v>9</v>
      </c>
      <c r="T4" s="11"/>
    </row>
    <row r="5" customFormat="false" ht="15" hidden="false" customHeight="false" outlineLevel="0" collapsed="false">
      <c r="A5" s="17"/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9"/>
      <c r="R5" s="19"/>
      <c r="S5" s="19"/>
      <c r="T5" s="20"/>
    </row>
    <row r="6" customFormat="false" ht="23.25" hidden="false" customHeight="true" outlineLevel="0" collapsed="false">
      <c r="A6" s="21" t="s">
        <v>10</v>
      </c>
      <c r="B6" s="21" t="s">
        <v>11</v>
      </c>
      <c r="C6" s="21" t="s">
        <v>12</v>
      </c>
      <c r="D6" s="21" t="s">
        <v>13</v>
      </c>
      <c r="E6" s="21" t="s">
        <v>14</v>
      </c>
      <c r="F6" s="22"/>
      <c r="G6" s="23" t="s">
        <v>15</v>
      </c>
      <c r="H6" s="24" t="s">
        <v>16</v>
      </c>
      <c r="I6" s="24"/>
      <c r="J6" s="24"/>
      <c r="K6" s="24" t="s">
        <v>17</v>
      </c>
      <c r="L6" s="24"/>
      <c r="M6" s="24"/>
      <c r="N6" s="24" t="s">
        <v>18</v>
      </c>
      <c r="O6" s="24"/>
      <c r="P6" s="24"/>
      <c r="Q6" s="24" t="s">
        <v>19</v>
      </c>
      <c r="R6" s="24" t="s">
        <v>20</v>
      </c>
      <c r="S6" s="24"/>
      <c r="T6" s="24"/>
    </row>
    <row r="7" customFormat="false" ht="15" hidden="false" customHeight="false" outlineLevel="0" collapsed="false">
      <c r="A7" s="21"/>
      <c r="B7" s="21"/>
      <c r="C7" s="21"/>
      <c r="D7" s="21"/>
      <c r="E7" s="21"/>
      <c r="F7" s="25" t="s">
        <v>21</v>
      </c>
      <c r="G7" s="23"/>
      <c r="H7" s="26" t="s">
        <v>22</v>
      </c>
      <c r="I7" s="26" t="s">
        <v>23</v>
      </c>
      <c r="J7" s="27" t="s">
        <v>24</v>
      </c>
      <c r="K7" s="27" t="s">
        <v>22</v>
      </c>
      <c r="L7" s="27" t="s">
        <v>23</v>
      </c>
      <c r="M7" s="27" t="s">
        <v>24</v>
      </c>
      <c r="N7" s="26" t="s">
        <v>22</v>
      </c>
      <c r="O7" s="26" t="s">
        <v>23</v>
      </c>
      <c r="P7" s="27" t="s">
        <v>24</v>
      </c>
      <c r="Q7" s="24"/>
      <c r="R7" s="26" t="s">
        <v>22</v>
      </c>
      <c r="S7" s="26" t="s">
        <v>23</v>
      </c>
      <c r="T7" s="27" t="s">
        <v>24</v>
      </c>
    </row>
    <row r="8" customFormat="false" ht="15" hidden="false" customHeight="false" outlineLevel="0" collapsed="false">
      <c r="A8" s="28"/>
      <c r="B8" s="28"/>
      <c r="C8" s="29"/>
      <c r="D8" s="30"/>
      <c r="E8" s="31"/>
      <c r="F8" s="31"/>
      <c r="G8" s="32"/>
      <c r="H8" s="32"/>
      <c r="I8" s="32"/>
      <c r="J8" s="33"/>
      <c r="K8" s="33"/>
      <c r="L8" s="33"/>
      <c r="M8" s="33"/>
      <c r="N8" s="34"/>
      <c r="O8" s="34"/>
      <c r="P8" s="34"/>
      <c r="Q8" s="34"/>
      <c r="R8" s="34"/>
      <c r="S8" s="34"/>
      <c r="T8" s="35"/>
    </row>
    <row r="9" customFormat="false" ht="15" hidden="false" customHeight="false" outlineLevel="0" collapsed="false">
      <c r="A9" s="36" t="n">
        <v>1</v>
      </c>
      <c r="B9" s="37"/>
      <c r="C9" s="38"/>
      <c r="D9" s="39" t="s">
        <v>25</v>
      </c>
      <c r="E9" s="40"/>
      <c r="F9" s="40"/>
      <c r="G9" s="41"/>
      <c r="H9" s="41"/>
      <c r="I9" s="41"/>
      <c r="J9" s="42"/>
      <c r="K9" s="43" t="n">
        <f aca="false">SUM(K10:K23)/2</f>
        <v>0</v>
      </c>
      <c r="L9" s="43" t="n">
        <f aca="false">SUM(L10:L23)/2</f>
        <v>0</v>
      </c>
      <c r="M9" s="43" t="n">
        <f aca="false">SUM(M10:M23)/2</f>
        <v>0</v>
      </c>
      <c r="N9" s="44"/>
      <c r="O9" s="44"/>
      <c r="P9" s="44"/>
      <c r="Q9" s="44"/>
      <c r="R9" s="43" t="n">
        <f aca="false">SUM(R10:R23)/2</f>
        <v>0</v>
      </c>
      <c r="S9" s="43" t="n">
        <f aca="false">SUM(S10:S23)/2</f>
        <v>0</v>
      </c>
      <c r="T9" s="43" t="n">
        <f aca="false">SUM(T10:T23)/2</f>
        <v>0</v>
      </c>
      <c r="U9" s="45"/>
    </row>
    <row r="10" customFormat="false" ht="15" hidden="false" customHeight="false" outlineLevel="0" collapsed="false">
      <c r="A10" s="46" t="s">
        <v>26</v>
      </c>
      <c r="B10" s="47"/>
      <c r="C10" s="48"/>
      <c r="D10" s="39" t="s">
        <v>27</v>
      </c>
      <c r="E10" s="39"/>
      <c r="F10" s="39"/>
      <c r="G10" s="49"/>
      <c r="H10" s="50"/>
      <c r="I10" s="50"/>
      <c r="J10" s="50"/>
      <c r="K10" s="50" t="n">
        <f aca="false">SUM(K11:K12)</f>
        <v>0</v>
      </c>
      <c r="L10" s="50" t="n">
        <f aca="false">SUM(L11:L12)</f>
        <v>0</v>
      </c>
      <c r="M10" s="50" t="n">
        <f aca="false">SUM(M11:M12)</f>
        <v>0</v>
      </c>
      <c r="N10" s="50"/>
      <c r="O10" s="50"/>
      <c r="P10" s="50"/>
      <c r="Q10" s="50"/>
      <c r="R10" s="50" t="n">
        <f aca="false">SUM(R11:R12)</f>
        <v>0</v>
      </c>
      <c r="S10" s="50" t="n">
        <f aca="false">SUM(S11:S12)</f>
        <v>0</v>
      </c>
      <c r="T10" s="50" t="n">
        <f aca="false">SUM(T11:T12)</f>
        <v>0</v>
      </c>
    </row>
    <row r="11" customFormat="false" ht="32.8" hidden="false" customHeight="false" outlineLevel="0" collapsed="false">
      <c r="A11" s="51" t="s">
        <v>28</v>
      </c>
      <c r="B11" s="52" t="s">
        <v>8</v>
      </c>
      <c r="C11" s="53" t="n">
        <v>100952</v>
      </c>
      <c r="D11" s="54" t="s">
        <v>29</v>
      </c>
      <c r="E11" s="55" t="s">
        <v>30</v>
      </c>
      <c r="F11" s="55" t="s">
        <v>31</v>
      </c>
      <c r="G11" s="56" t="n">
        <v>1440</v>
      </c>
      <c r="H11" s="57"/>
      <c r="I11" s="57"/>
      <c r="J11" s="57"/>
      <c r="K11" s="57" t="n">
        <f aca="false">ROUND((H11*G11),2)</f>
        <v>0</v>
      </c>
      <c r="L11" s="57" t="n">
        <f aca="false">ROUND((I11*G11),2)</f>
        <v>0</v>
      </c>
      <c r="M11" s="57" t="n">
        <f aca="false">ROUND((L11+K11),2)</f>
        <v>0</v>
      </c>
      <c r="N11" s="57" t="n">
        <f aca="false">ROUND((IF(Q11="BDI 1",((1+($T$3/100))*H11),((1+($T$4/100))*H11))),2)</f>
        <v>0</v>
      </c>
      <c r="O11" s="57" t="n">
        <f aca="false">ROUND((IF(Q11="BDI 1",((1+($T$3/100))*I11),((1+($T$4/100))*I11))),2)</f>
        <v>0</v>
      </c>
      <c r="P11" s="57" t="n">
        <f aca="false">ROUND((N11+O11),2)</f>
        <v>0</v>
      </c>
      <c r="Q11" s="58" t="s">
        <v>32</v>
      </c>
      <c r="R11" s="57" t="n">
        <f aca="false">ROUND(N11*G11,2)</f>
        <v>0</v>
      </c>
      <c r="S11" s="57" t="n">
        <f aca="false">ROUND(O11*G11,2)</f>
        <v>0</v>
      </c>
      <c r="T11" s="59" t="n">
        <f aca="false">ROUND(R11+S11,2)</f>
        <v>0</v>
      </c>
    </row>
    <row r="12" customFormat="false" ht="32.8" hidden="false" customHeight="false" outlineLevel="0" collapsed="false">
      <c r="A12" s="51" t="s">
        <v>33</v>
      </c>
      <c r="B12" s="52" t="s">
        <v>8</v>
      </c>
      <c r="C12" s="53" t="n">
        <v>10777</v>
      </c>
      <c r="D12" s="54" t="s">
        <v>34</v>
      </c>
      <c r="E12" s="55" t="s">
        <v>35</v>
      </c>
      <c r="F12" s="55" t="s">
        <v>36</v>
      </c>
      <c r="G12" s="56" t="n">
        <v>6</v>
      </c>
      <c r="H12" s="57"/>
      <c r="I12" s="57"/>
      <c r="J12" s="57"/>
      <c r="K12" s="57" t="n">
        <f aca="false">ROUND((H12*G12),2)</f>
        <v>0</v>
      </c>
      <c r="L12" s="57" t="n">
        <f aca="false">ROUND((I12*G12),2)</f>
        <v>0</v>
      </c>
      <c r="M12" s="57" t="n">
        <f aca="false">ROUND((L12+K12),2)</f>
        <v>0</v>
      </c>
      <c r="N12" s="57" t="n">
        <f aca="false">ROUND((IF(Q12="BDI 1",((1+($T$3/100))*H12),((1+($T$4/100))*H12))),2)</f>
        <v>0</v>
      </c>
      <c r="O12" s="57" t="n">
        <f aca="false">ROUND((IF(Q12="BDI 1",((1+($T$3/100))*I12),((1+($T$4/100))*I12))),2)</f>
        <v>0</v>
      </c>
      <c r="P12" s="57" t="n">
        <f aca="false">ROUND((N12+O12),2)</f>
        <v>0</v>
      </c>
      <c r="Q12" s="58" t="s">
        <v>32</v>
      </c>
      <c r="R12" s="57" t="n">
        <f aca="false">ROUND(N12*G12,2)</f>
        <v>0</v>
      </c>
      <c r="S12" s="57" t="n">
        <f aca="false">ROUND(O12*G12,2)</f>
        <v>0</v>
      </c>
      <c r="T12" s="59" t="n">
        <f aca="false">ROUND(R12+S12,2)</f>
        <v>0</v>
      </c>
    </row>
    <row r="13" customFormat="false" ht="15" hidden="false" customHeight="false" outlineLevel="0" collapsed="false">
      <c r="A13" s="46" t="s">
        <v>37</v>
      </c>
      <c r="B13" s="47"/>
      <c r="C13" s="48"/>
      <c r="D13" s="39" t="s">
        <v>38</v>
      </c>
      <c r="E13" s="39"/>
      <c r="F13" s="39"/>
      <c r="G13" s="49"/>
      <c r="H13" s="50"/>
      <c r="I13" s="50"/>
      <c r="J13" s="50"/>
      <c r="K13" s="50" t="n">
        <f aca="false">SUM(K14:K15)</f>
        <v>0</v>
      </c>
      <c r="L13" s="50" t="n">
        <f aca="false">SUM(L14:L15)</f>
        <v>0</v>
      </c>
      <c r="M13" s="50" t="n">
        <f aca="false">SUM(M14:M15)</f>
        <v>0</v>
      </c>
      <c r="N13" s="50"/>
      <c r="O13" s="50"/>
      <c r="P13" s="50"/>
      <c r="Q13" s="50"/>
      <c r="R13" s="50" t="n">
        <f aca="false">SUM(R14:R15)</f>
        <v>0</v>
      </c>
      <c r="S13" s="50" t="n">
        <f aca="false">SUM(S14:S15)</f>
        <v>0</v>
      </c>
      <c r="T13" s="50" t="n">
        <f aca="false">SUM(T14:T15)</f>
        <v>0</v>
      </c>
    </row>
    <row r="14" customFormat="false" ht="15" hidden="false" customHeight="false" outlineLevel="0" collapsed="false">
      <c r="A14" s="51" t="s">
        <v>39</v>
      </c>
      <c r="B14" s="52" t="s">
        <v>8</v>
      </c>
      <c r="C14" s="53" t="n">
        <v>98459</v>
      </c>
      <c r="D14" s="54" t="s">
        <v>40</v>
      </c>
      <c r="E14" s="55" t="s">
        <v>41</v>
      </c>
      <c r="F14" s="55" t="s">
        <v>36</v>
      </c>
      <c r="G14" s="56" t="n">
        <v>260.83</v>
      </c>
      <c r="H14" s="57"/>
      <c r="I14" s="57"/>
      <c r="J14" s="57"/>
      <c r="K14" s="57" t="n">
        <f aca="false">ROUND((H14*G14),2)</f>
        <v>0</v>
      </c>
      <c r="L14" s="57" t="n">
        <f aca="false">ROUND((I14*G14),2)</f>
        <v>0</v>
      </c>
      <c r="M14" s="57" t="n">
        <f aca="false">ROUND((L14+K14),2)</f>
        <v>0</v>
      </c>
      <c r="N14" s="57" t="n">
        <f aca="false">ROUND((IF(Q14="BDI 1",((1+($T$3/100))*H14),((1+($T$4/100))*H14))),2)</f>
        <v>0</v>
      </c>
      <c r="O14" s="57" t="n">
        <f aca="false">ROUND((IF(Q14="BDI 1",((1+($T$3/100))*I14),((1+($T$4/100))*I14))),2)</f>
        <v>0</v>
      </c>
      <c r="P14" s="57" t="n">
        <f aca="false">ROUND((N14+O14),2)</f>
        <v>0</v>
      </c>
      <c r="Q14" s="58" t="s">
        <v>32</v>
      </c>
      <c r="R14" s="57" t="n">
        <f aca="false">ROUND(N14*G14,2)</f>
        <v>0</v>
      </c>
      <c r="S14" s="57" t="n">
        <f aca="false">ROUND(O14*G14,2)</f>
        <v>0</v>
      </c>
      <c r="T14" s="59" t="n">
        <f aca="false">ROUND(R14+S14,2)</f>
        <v>0</v>
      </c>
    </row>
    <row r="15" customFormat="false" ht="22.35" hidden="false" customHeight="false" outlineLevel="0" collapsed="false">
      <c r="A15" s="51" t="s">
        <v>42</v>
      </c>
      <c r="B15" s="52" t="s">
        <v>8</v>
      </c>
      <c r="C15" s="53" t="n">
        <v>97637</v>
      </c>
      <c r="D15" s="54" t="s">
        <v>43</v>
      </c>
      <c r="E15" s="55" t="s">
        <v>41</v>
      </c>
      <c r="F15" s="55" t="s">
        <v>36</v>
      </c>
      <c r="G15" s="56" t="n">
        <v>260.83</v>
      </c>
      <c r="H15" s="57"/>
      <c r="I15" s="57"/>
      <c r="J15" s="57"/>
      <c r="K15" s="57" t="n">
        <f aca="false">ROUND((H15*G15),2)</f>
        <v>0</v>
      </c>
      <c r="L15" s="57" t="n">
        <f aca="false">ROUND((I15*G15),2)</f>
        <v>0</v>
      </c>
      <c r="M15" s="57" t="n">
        <f aca="false">ROUND((L15+K15),2)</f>
        <v>0</v>
      </c>
      <c r="N15" s="57" t="n">
        <f aca="false">ROUND((IF(Q15="BDI 1",((1+($T$3/100))*H15),((1+($T$4/100))*H15))),2)</f>
        <v>0</v>
      </c>
      <c r="O15" s="57" t="n">
        <f aca="false">ROUND((IF(Q15="BDI 1",((1+($T$3/100))*I15),((1+($T$4/100))*I15))),2)</f>
        <v>0</v>
      </c>
      <c r="P15" s="57" t="n">
        <f aca="false">ROUND((N15+O15),2)</f>
        <v>0</v>
      </c>
      <c r="Q15" s="58" t="s">
        <v>32</v>
      </c>
      <c r="R15" s="57" t="n">
        <f aca="false">ROUND(N15*G15,2)</f>
        <v>0</v>
      </c>
      <c r="S15" s="57" t="n">
        <f aca="false">ROUND(O15*G15,2)</f>
        <v>0</v>
      </c>
      <c r="T15" s="59" t="n">
        <f aca="false">ROUND(R15+S15,2)</f>
        <v>0</v>
      </c>
    </row>
    <row r="16" customFormat="false" ht="15" hidden="false" customHeight="false" outlineLevel="0" collapsed="false">
      <c r="A16" s="46" t="s">
        <v>44</v>
      </c>
      <c r="B16" s="47"/>
      <c r="C16" s="48"/>
      <c r="D16" s="39" t="s">
        <v>45</v>
      </c>
      <c r="E16" s="39"/>
      <c r="F16" s="39"/>
      <c r="G16" s="49"/>
      <c r="H16" s="50"/>
      <c r="I16" s="50"/>
      <c r="J16" s="50"/>
      <c r="K16" s="50" t="n">
        <f aca="false">SUM(K17:K19)</f>
        <v>0</v>
      </c>
      <c r="L16" s="50" t="n">
        <f aca="false">SUM(L17:L19)</f>
        <v>0</v>
      </c>
      <c r="M16" s="50" t="n">
        <f aca="false">SUM(M17:M19)</f>
        <v>0</v>
      </c>
      <c r="N16" s="50"/>
      <c r="O16" s="50"/>
      <c r="P16" s="50"/>
      <c r="Q16" s="50"/>
      <c r="R16" s="50" t="n">
        <f aca="false">SUM(R17:R19)</f>
        <v>0</v>
      </c>
      <c r="S16" s="50" t="n">
        <f aca="false">SUM(S17:S19)</f>
        <v>0</v>
      </c>
      <c r="T16" s="50" t="n">
        <f aca="false">SUM(T17:T19)</f>
        <v>0</v>
      </c>
    </row>
    <row r="17" customFormat="false" ht="15" hidden="false" customHeight="false" outlineLevel="0" collapsed="false">
      <c r="A17" s="51" t="s">
        <v>46</v>
      </c>
      <c r="B17" s="52" t="s">
        <v>47</v>
      </c>
      <c r="C17" s="53" t="n">
        <v>529</v>
      </c>
      <c r="D17" s="54" t="s">
        <v>48</v>
      </c>
      <c r="E17" s="55" t="s">
        <v>41</v>
      </c>
      <c r="F17" s="55" t="s">
        <v>36</v>
      </c>
      <c r="G17" s="56" t="n">
        <v>6</v>
      </c>
      <c r="H17" s="57"/>
      <c r="I17" s="57"/>
      <c r="J17" s="57"/>
      <c r="K17" s="57" t="n">
        <f aca="false">ROUND((H17*G17),2)</f>
        <v>0</v>
      </c>
      <c r="L17" s="57" t="n">
        <f aca="false">ROUND((I17*G17),2)</f>
        <v>0</v>
      </c>
      <c r="M17" s="57" t="n">
        <f aca="false">ROUND((L17+K17),2)</f>
        <v>0</v>
      </c>
      <c r="N17" s="57" t="n">
        <f aca="false">ROUND((IF(Q17="BDI 1",((1+($T$3/100))*H17),((1+($T$4/100))*H17))),2)</f>
        <v>0</v>
      </c>
      <c r="O17" s="57" t="n">
        <f aca="false">ROUND((IF(Q17="BDI 1",((1+($T$3/100))*I17),((1+($T$4/100))*I17))),2)</f>
        <v>0</v>
      </c>
      <c r="P17" s="57" t="n">
        <f aca="false">ROUND((N17+O17),2)</f>
        <v>0</v>
      </c>
      <c r="Q17" s="58" t="s">
        <v>32</v>
      </c>
      <c r="R17" s="57" t="n">
        <f aca="false">ROUND(N17*G17,2)</f>
        <v>0</v>
      </c>
      <c r="S17" s="57" t="n">
        <f aca="false">ROUND(O17*G17,2)</f>
        <v>0</v>
      </c>
      <c r="T17" s="59" t="n">
        <f aca="false">ROUND(R17+S17,2)</f>
        <v>0</v>
      </c>
    </row>
    <row r="18" customFormat="false" ht="15" hidden="false" customHeight="false" outlineLevel="0" collapsed="false">
      <c r="A18" s="51" t="s">
        <v>49</v>
      </c>
      <c r="B18" s="52" t="s">
        <v>8</v>
      </c>
      <c r="C18" s="53" t="n">
        <v>90780</v>
      </c>
      <c r="D18" s="54" t="s">
        <v>50</v>
      </c>
      <c r="E18" s="55" t="s">
        <v>51</v>
      </c>
      <c r="F18" s="55" t="s">
        <v>36</v>
      </c>
      <c r="G18" s="56" t="n">
        <v>120</v>
      </c>
      <c r="H18" s="57"/>
      <c r="I18" s="57"/>
      <c r="J18" s="57"/>
      <c r="K18" s="57" t="n">
        <f aca="false">ROUND((H18*G18),2)</f>
        <v>0</v>
      </c>
      <c r="L18" s="57" t="n">
        <f aca="false">ROUND((I18*G18),2)</f>
        <v>0</v>
      </c>
      <c r="M18" s="57" t="n">
        <f aca="false">ROUND((L18+K18),2)</f>
        <v>0</v>
      </c>
      <c r="N18" s="57" t="n">
        <f aca="false">ROUND((IF(Q18="BDI 1",((1+($T$3/100))*H18),((1+($T$4/100))*H18))),2)</f>
        <v>0</v>
      </c>
      <c r="O18" s="57" t="n">
        <f aca="false">ROUND((IF(Q18="BDI 1",((1+($T$3/100))*I18),((1+($T$4/100))*I18))),2)</f>
        <v>0</v>
      </c>
      <c r="P18" s="57" t="n">
        <f aca="false">ROUND((N18+O18),2)</f>
        <v>0</v>
      </c>
      <c r="Q18" s="58" t="s">
        <v>32</v>
      </c>
      <c r="R18" s="57" t="n">
        <f aca="false">ROUND(N18*G18,2)</f>
        <v>0</v>
      </c>
      <c r="S18" s="57" t="n">
        <f aca="false">ROUND(O18*G18,2)</f>
        <v>0</v>
      </c>
      <c r="T18" s="59" t="n">
        <f aca="false">ROUND(R18+S18,2)</f>
        <v>0</v>
      </c>
    </row>
    <row r="19" customFormat="false" ht="22.35" hidden="false" customHeight="false" outlineLevel="0" collapsed="false">
      <c r="A19" s="51" t="s">
        <v>52</v>
      </c>
      <c r="B19" s="52" t="s">
        <v>8</v>
      </c>
      <c r="C19" s="53" t="n">
        <v>90778</v>
      </c>
      <c r="D19" s="54" t="s">
        <v>53</v>
      </c>
      <c r="E19" s="55" t="s">
        <v>51</v>
      </c>
      <c r="F19" s="55" t="s">
        <v>36</v>
      </c>
      <c r="G19" s="56" t="n">
        <v>48</v>
      </c>
      <c r="H19" s="57"/>
      <c r="I19" s="57"/>
      <c r="J19" s="57"/>
      <c r="K19" s="57" t="n">
        <f aca="false">ROUND((H19*G19),2)</f>
        <v>0</v>
      </c>
      <c r="L19" s="57" t="n">
        <f aca="false">ROUND((I19*G19),2)</f>
        <v>0</v>
      </c>
      <c r="M19" s="57" t="n">
        <f aca="false">ROUND((L19+K19),2)</f>
        <v>0</v>
      </c>
      <c r="N19" s="57" t="n">
        <f aca="false">ROUND((IF(Q19="BDI 1",((1+($T$3/100))*H19),((1+($T$4/100))*H19))),2)</f>
        <v>0</v>
      </c>
      <c r="O19" s="57" t="n">
        <f aca="false">ROUND((IF(Q19="BDI 1",((1+($T$3/100))*I19),((1+($T$4/100))*I19))),2)</f>
        <v>0</v>
      </c>
      <c r="P19" s="57" t="n">
        <f aca="false">ROUND((N19+O19),2)</f>
        <v>0</v>
      </c>
      <c r="Q19" s="58" t="s">
        <v>32</v>
      </c>
      <c r="R19" s="57" t="n">
        <f aca="false">ROUND(N19*G19,2)</f>
        <v>0</v>
      </c>
      <c r="S19" s="57" t="n">
        <f aca="false">ROUND(O19*G19,2)</f>
        <v>0</v>
      </c>
      <c r="T19" s="59" t="n">
        <f aca="false">ROUND(R19+S19,2)</f>
        <v>0</v>
      </c>
    </row>
    <row r="20" customFormat="false" ht="15" hidden="false" customHeight="false" outlineLevel="0" collapsed="false">
      <c r="A20" s="46" t="s">
        <v>54</v>
      </c>
      <c r="B20" s="47"/>
      <c r="C20" s="48"/>
      <c r="D20" s="39" t="s">
        <v>45</v>
      </c>
      <c r="E20" s="39"/>
      <c r="F20" s="39"/>
      <c r="G20" s="49"/>
      <c r="H20" s="50"/>
      <c r="I20" s="50"/>
      <c r="J20" s="50"/>
      <c r="K20" s="50" t="n">
        <f aca="false">SUM(K21:K23)</f>
        <v>0</v>
      </c>
      <c r="L20" s="50" t="n">
        <f aca="false">SUM(L21:L23)</f>
        <v>0</v>
      </c>
      <c r="M20" s="50" t="n">
        <f aca="false">SUM(M21:M23)</f>
        <v>0</v>
      </c>
      <c r="N20" s="50"/>
      <c r="O20" s="50"/>
      <c r="P20" s="50"/>
      <c r="Q20" s="50"/>
      <c r="R20" s="50" t="n">
        <f aca="false">SUM(R21:R23)</f>
        <v>0</v>
      </c>
      <c r="S20" s="50" t="n">
        <f aca="false">SUM(S21:S23)</f>
        <v>0</v>
      </c>
      <c r="T20" s="50" t="n">
        <f aca="false">SUM(T21:T23)</f>
        <v>0</v>
      </c>
    </row>
    <row r="21" customFormat="false" ht="22.35" hidden="false" customHeight="false" outlineLevel="0" collapsed="false">
      <c r="A21" s="51" t="s">
        <v>55</v>
      </c>
      <c r="B21" s="52" t="s">
        <v>47</v>
      </c>
      <c r="C21" s="53" t="n">
        <v>504</v>
      </c>
      <c r="D21" s="54" t="s">
        <v>56</v>
      </c>
      <c r="E21" s="55" t="s">
        <v>41</v>
      </c>
      <c r="F21" s="55" t="s">
        <v>36</v>
      </c>
      <c r="G21" s="56" t="n">
        <v>407.58</v>
      </c>
      <c r="H21" s="57"/>
      <c r="I21" s="57"/>
      <c r="J21" s="57"/>
      <c r="K21" s="57" t="n">
        <f aca="false">ROUND((H21*G21),2)</f>
        <v>0</v>
      </c>
      <c r="L21" s="57" t="n">
        <f aca="false">ROUND((I21*G21),2)</f>
        <v>0</v>
      </c>
      <c r="M21" s="57" t="n">
        <f aca="false">ROUND((L21+K21),2)</f>
        <v>0</v>
      </c>
      <c r="N21" s="57" t="n">
        <f aca="false">ROUND((IF(Q21="BDI 1",((1+($T$3/100))*H21),((1+($T$4/100))*H21))),2)</f>
        <v>0</v>
      </c>
      <c r="O21" s="57" t="n">
        <f aca="false">ROUND((IF(Q21="BDI 1",((1+($T$3/100))*I21),((1+($T$4/100))*I21))),2)</f>
        <v>0</v>
      </c>
      <c r="P21" s="57" t="n">
        <f aca="false">ROUND((N21+O21),2)</f>
        <v>0</v>
      </c>
      <c r="Q21" s="58" t="s">
        <v>32</v>
      </c>
      <c r="R21" s="57" t="n">
        <f aca="false">ROUND(N21*G21,2)</f>
        <v>0</v>
      </c>
      <c r="S21" s="57" t="n">
        <f aca="false">ROUND(O21*G21,2)</f>
        <v>0</v>
      </c>
      <c r="T21" s="59" t="n">
        <f aca="false">ROUND(R21+S21,2)</f>
        <v>0</v>
      </c>
    </row>
    <row r="22" customFormat="false" ht="15" hidden="false" customHeight="false" outlineLevel="0" collapsed="false">
      <c r="A22" s="51" t="s">
        <v>57</v>
      </c>
      <c r="B22" s="52" t="s">
        <v>47</v>
      </c>
      <c r="C22" s="53" t="n">
        <v>638</v>
      </c>
      <c r="D22" s="54" t="s">
        <v>58</v>
      </c>
      <c r="E22" s="55" t="s">
        <v>41</v>
      </c>
      <c r="F22" s="55" t="s">
        <v>36</v>
      </c>
      <c r="G22" s="56" t="n">
        <v>49.86</v>
      </c>
      <c r="H22" s="57"/>
      <c r="I22" s="57"/>
      <c r="J22" s="57"/>
      <c r="K22" s="57" t="n">
        <f aca="false">ROUND((H22*G22),2)</f>
        <v>0</v>
      </c>
      <c r="L22" s="57" t="n">
        <f aca="false">ROUND((I22*G22),2)</f>
        <v>0</v>
      </c>
      <c r="M22" s="57" t="n">
        <f aca="false">ROUND((L22+K22),2)</f>
        <v>0</v>
      </c>
      <c r="N22" s="57" t="n">
        <f aca="false">ROUND((IF(Q22="BDI 1",((1+($T$3/100))*H22),((1+($T$4/100))*H22))),2)</f>
        <v>0</v>
      </c>
      <c r="O22" s="57" t="n">
        <f aca="false">ROUND((IF(Q22="BDI 1",((1+($T$3/100))*I22),((1+($T$4/100))*I22))),2)</f>
        <v>0</v>
      </c>
      <c r="P22" s="57" t="n">
        <f aca="false">ROUND((N22+O22),2)</f>
        <v>0</v>
      </c>
      <c r="Q22" s="58" t="s">
        <v>32</v>
      </c>
      <c r="R22" s="57" t="n">
        <f aca="false">ROUND(N22*G22,2)</f>
        <v>0</v>
      </c>
      <c r="S22" s="57" t="n">
        <f aca="false">ROUND(O22*G22,2)</f>
        <v>0</v>
      </c>
      <c r="T22" s="59" t="n">
        <f aca="false">ROUND(R22+S22,2)</f>
        <v>0</v>
      </c>
    </row>
    <row r="23" customFormat="false" ht="15" hidden="false" customHeight="false" outlineLevel="0" collapsed="false">
      <c r="A23" s="51" t="s">
        <v>59</v>
      </c>
      <c r="B23" s="52" t="s">
        <v>47</v>
      </c>
      <c r="C23" s="53" t="n">
        <v>606</v>
      </c>
      <c r="D23" s="54" t="s">
        <v>60</v>
      </c>
      <c r="E23" s="55" t="s">
        <v>61</v>
      </c>
      <c r="F23" s="55" t="s">
        <v>36</v>
      </c>
      <c r="G23" s="56" t="n">
        <v>45.744</v>
      </c>
      <c r="H23" s="57"/>
      <c r="I23" s="57"/>
      <c r="J23" s="57"/>
      <c r="K23" s="57" t="n">
        <f aca="false">ROUND((H23*G23),2)</f>
        <v>0</v>
      </c>
      <c r="L23" s="57" t="n">
        <f aca="false">ROUND((I23*G23),2)</f>
        <v>0</v>
      </c>
      <c r="M23" s="57" t="n">
        <f aca="false">ROUND((L23+K23),2)</f>
        <v>0</v>
      </c>
      <c r="N23" s="57" t="n">
        <f aca="false">ROUND((IF(Q23="BDI 1",((1+($T$3/100))*H23),((1+($T$4/100))*H23))),2)</f>
        <v>0</v>
      </c>
      <c r="O23" s="57" t="n">
        <f aca="false">ROUND((IF(Q23="BDI 1",((1+($T$3/100))*I23),((1+($T$4/100))*I23))),2)</f>
        <v>0</v>
      </c>
      <c r="P23" s="57" t="n">
        <f aca="false">ROUND((N23+O23),2)</f>
        <v>0</v>
      </c>
      <c r="Q23" s="58" t="s">
        <v>32</v>
      </c>
      <c r="R23" s="57" t="n">
        <f aca="false">ROUND(N23*G23,2)</f>
        <v>0</v>
      </c>
      <c r="S23" s="57" t="n">
        <f aca="false">ROUND(O23*G23,2)</f>
        <v>0</v>
      </c>
      <c r="T23" s="59" t="n">
        <f aca="false">ROUND(R23+S23,2)</f>
        <v>0</v>
      </c>
    </row>
    <row r="24" customFormat="false" ht="15" hidden="false" customHeight="false" outlineLevel="0" collapsed="false">
      <c r="A24" s="28"/>
      <c r="B24" s="28"/>
      <c r="C24" s="29"/>
      <c r="D24" s="30"/>
      <c r="E24" s="31"/>
      <c r="F24" s="31"/>
      <c r="G24" s="32"/>
      <c r="H24" s="32"/>
      <c r="I24" s="32"/>
      <c r="J24" s="33"/>
      <c r="K24" s="33"/>
      <c r="L24" s="33"/>
      <c r="M24" s="33"/>
      <c r="N24" s="34"/>
      <c r="O24" s="34"/>
      <c r="P24" s="34"/>
      <c r="Q24" s="34"/>
      <c r="R24" s="34"/>
      <c r="S24" s="34"/>
      <c r="T24" s="35"/>
    </row>
    <row r="25" customFormat="false" ht="15" hidden="false" customHeight="false" outlineLevel="0" collapsed="false">
      <c r="A25" s="36" t="n">
        <v>2</v>
      </c>
      <c r="B25" s="37"/>
      <c r="C25" s="38"/>
      <c r="D25" s="39" t="s">
        <v>62</v>
      </c>
      <c r="E25" s="40"/>
      <c r="F25" s="40"/>
      <c r="G25" s="41"/>
      <c r="H25" s="41"/>
      <c r="I25" s="41"/>
      <c r="J25" s="42"/>
      <c r="K25" s="43" t="n">
        <f aca="false">SUM(K26:K27)/2</f>
        <v>0</v>
      </c>
      <c r="L25" s="43" t="n">
        <f aca="false">SUM(L26:L27)/2</f>
        <v>0</v>
      </c>
      <c r="M25" s="43" t="n">
        <f aca="false">SUM(M26:M27)/2</f>
        <v>0</v>
      </c>
      <c r="N25" s="44"/>
      <c r="O25" s="44"/>
      <c r="P25" s="44"/>
      <c r="Q25" s="44"/>
      <c r="R25" s="43" t="n">
        <f aca="false">SUM(R26:R27)/2</f>
        <v>0</v>
      </c>
      <c r="S25" s="43" t="n">
        <f aca="false">SUM(S26:S27)/2</f>
        <v>0</v>
      </c>
      <c r="T25" s="43" t="n">
        <f aca="false">SUM(T26:T27)/2</f>
        <v>0</v>
      </c>
    </row>
    <row r="26" customFormat="false" ht="15" hidden="false" customHeight="false" outlineLevel="0" collapsed="false">
      <c r="A26" s="46" t="s">
        <v>63</v>
      </c>
      <c r="B26" s="47"/>
      <c r="C26" s="48"/>
      <c r="D26" s="39" t="s">
        <v>64</v>
      </c>
      <c r="E26" s="39"/>
      <c r="F26" s="39"/>
      <c r="G26" s="49"/>
      <c r="H26" s="50"/>
      <c r="I26" s="50"/>
      <c r="J26" s="50"/>
      <c r="K26" s="50" t="n">
        <f aca="false">ROUND((SUM(K27:K27)),2)</f>
        <v>0</v>
      </c>
      <c r="L26" s="50" t="n">
        <f aca="false">ROUND((SUM(L27:L27)),2)</f>
        <v>0</v>
      </c>
      <c r="M26" s="50" t="n">
        <f aca="false">ROUND((SUM(M27:M27)),2)</f>
        <v>0</v>
      </c>
      <c r="N26" s="50"/>
      <c r="O26" s="50"/>
      <c r="P26" s="50"/>
      <c r="Q26" s="50"/>
      <c r="R26" s="50" t="n">
        <f aca="false">ROUND((SUM(R27:R27)),2)</f>
        <v>0</v>
      </c>
      <c r="S26" s="50" t="n">
        <f aca="false">ROUND((SUM(S27:S27)),2)</f>
        <v>0</v>
      </c>
      <c r="T26" s="50" t="n">
        <f aca="false">ROUND((SUM(T27:T27)),2)</f>
        <v>0</v>
      </c>
    </row>
    <row r="27" customFormat="false" ht="32.8" hidden="false" customHeight="false" outlineLevel="0" collapsed="false">
      <c r="A27" s="51" t="s">
        <v>65</v>
      </c>
      <c r="B27" s="52" t="s">
        <v>8</v>
      </c>
      <c r="C27" s="60" t="n">
        <v>99059</v>
      </c>
      <c r="D27" s="54" t="s">
        <v>66</v>
      </c>
      <c r="E27" s="55" t="s">
        <v>67</v>
      </c>
      <c r="F27" s="55" t="s">
        <v>68</v>
      </c>
      <c r="G27" s="56" t="n">
        <v>147.46</v>
      </c>
      <c r="H27" s="57"/>
      <c r="I27" s="57"/>
      <c r="J27" s="57"/>
      <c r="K27" s="57" t="n">
        <f aca="false">ROUND((H27*G27),2)</f>
        <v>0</v>
      </c>
      <c r="L27" s="57" t="n">
        <f aca="false">ROUND((I27*G27),2)</f>
        <v>0</v>
      </c>
      <c r="M27" s="57" t="n">
        <f aca="false">ROUND((L27+K27),2)</f>
        <v>0</v>
      </c>
      <c r="N27" s="57" t="n">
        <f aca="false">ROUND((IF(Q27="BDI 1",((1+($T$3/100))*H27),((1+($T$4/100))*H27))),2)</f>
        <v>0</v>
      </c>
      <c r="O27" s="57" t="n">
        <f aca="false">ROUND((IF(Q27="BDI 1",((1+($T$3/100))*I27),((1+($T$4/100))*I27))),2)</f>
        <v>0</v>
      </c>
      <c r="P27" s="57" t="n">
        <f aca="false">ROUND((N27+O27),2)</f>
        <v>0</v>
      </c>
      <c r="Q27" s="58" t="s">
        <v>32</v>
      </c>
      <c r="R27" s="57" t="n">
        <f aca="false">ROUND(N27*G27,2)</f>
        <v>0</v>
      </c>
      <c r="S27" s="57" t="n">
        <f aca="false">ROUND(O27*G27,2)</f>
        <v>0</v>
      </c>
      <c r="T27" s="59" t="n">
        <f aca="false">ROUND(R27+S27,2)</f>
        <v>0</v>
      </c>
    </row>
    <row r="28" customFormat="false" ht="15" hidden="false" customHeight="false" outlineLevel="0" collapsed="false">
      <c r="A28" s="28"/>
      <c r="B28" s="28"/>
      <c r="C28" s="29"/>
      <c r="D28" s="30"/>
      <c r="E28" s="31"/>
      <c r="F28" s="31"/>
      <c r="G28" s="32"/>
      <c r="H28" s="32"/>
      <c r="I28" s="32"/>
      <c r="J28" s="33"/>
      <c r="K28" s="33"/>
      <c r="L28" s="33"/>
      <c r="M28" s="33"/>
      <c r="N28" s="34"/>
      <c r="O28" s="34"/>
      <c r="P28" s="34"/>
      <c r="Q28" s="34"/>
      <c r="R28" s="34"/>
      <c r="S28" s="34"/>
      <c r="T28" s="35"/>
    </row>
    <row r="29" customFormat="false" ht="15" hidden="false" customHeight="false" outlineLevel="0" collapsed="false">
      <c r="A29" s="36" t="n">
        <v>3</v>
      </c>
      <c r="B29" s="37"/>
      <c r="C29" s="38"/>
      <c r="D29" s="39" t="s">
        <v>69</v>
      </c>
      <c r="E29" s="40"/>
      <c r="F29" s="40"/>
      <c r="G29" s="41"/>
      <c r="H29" s="41"/>
      <c r="I29" s="41"/>
      <c r="J29" s="42"/>
      <c r="K29" s="43" t="n">
        <f aca="false">SUM(K30:K59)/2</f>
        <v>0</v>
      </c>
      <c r="L29" s="43" t="n">
        <f aca="false">SUM(L30:L59)/2</f>
        <v>0</v>
      </c>
      <c r="M29" s="43" t="n">
        <f aca="false">SUM(M30:M59)/2</f>
        <v>0</v>
      </c>
      <c r="N29" s="44"/>
      <c r="O29" s="44"/>
      <c r="P29" s="44"/>
      <c r="Q29" s="44"/>
      <c r="R29" s="43" t="n">
        <f aca="false">SUM(R30:R59)/2</f>
        <v>0</v>
      </c>
      <c r="S29" s="43" t="n">
        <f aca="false">SUM(S30:S59)/2</f>
        <v>0</v>
      </c>
      <c r="T29" s="43" t="n">
        <f aca="false">SUM(T30:T59)/2</f>
        <v>0</v>
      </c>
    </row>
    <row r="30" customFormat="false" ht="15" hidden="false" customHeight="false" outlineLevel="0" collapsed="false">
      <c r="A30" s="46" t="s">
        <v>70</v>
      </c>
      <c r="B30" s="47"/>
      <c r="C30" s="48"/>
      <c r="D30" s="39" t="s">
        <v>71</v>
      </c>
      <c r="E30" s="39"/>
      <c r="F30" s="39"/>
      <c r="G30" s="49"/>
      <c r="H30" s="50"/>
      <c r="I30" s="50"/>
      <c r="J30" s="50"/>
      <c r="K30" s="50" t="n">
        <f aca="false">ROUND((SUM(K31:K33)),2)</f>
        <v>0</v>
      </c>
      <c r="L30" s="50" t="n">
        <f aca="false">ROUND((SUM(L31:L33)),2)</f>
        <v>0</v>
      </c>
      <c r="M30" s="50" t="n">
        <f aca="false">ROUND((SUM(M31:M33)),2)</f>
        <v>0</v>
      </c>
      <c r="N30" s="50"/>
      <c r="O30" s="50"/>
      <c r="P30" s="50"/>
      <c r="Q30" s="50"/>
      <c r="R30" s="50" t="n">
        <f aca="false">ROUND((SUM(R31:R33)),2)</f>
        <v>0</v>
      </c>
      <c r="S30" s="50" t="n">
        <f aca="false">ROUND((SUM(S31:S33)),2)</f>
        <v>0</v>
      </c>
      <c r="T30" s="50" t="n">
        <f aca="false">ROUND((SUM(T31:T33)),2)</f>
        <v>0</v>
      </c>
    </row>
    <row r="31" customFormat="false" ht="43.25" hidden="false" customHeight="false" outlineLevel="0" collapsed="false">
      <c r="A31" s="51" t="s">
        <v>72</v>
      </c>
      <c r="B31" s="52" t="s">
        <v>8</v>
      </c>
      <c r="C31" s="53" t="n">
        <v>100898</v>
      </c>
      <c r="D31" s="54" t="s">
        <v>73</v>
      </c>
      <c r="E31" s="55" t="s">
        <v>67</v>
      </c>
      <c r="F31" s="55" t="s">
        <v>31</v>
      </c>
      <c r="G31" s="56" t="n">
        <v>400</v>
      </c>
      <c r="H31" s="57"/>
      <c r="I31" s="57"/>
      <c r="J31" s="57"/>
      <c r="K31" s="57" t="n">
        <f aca="false">ROUND((H31*G31),2)</f>
        <v>0</v>
      </c>
      <c r="L31" s="57" t="n">
        <f aca="false">ROUND((I31*G31),2)</f>
        <v>0</v>
      </c>
      <c r="M31" s="57" t="n">
        <f aca="false">ROUND((L31+K31),2)</f>
        <v>0</v>
      </c>
      <c r="N31" s="57" t="n">
        <f aca="false">ROUND((IF(Q31="BDI 1",((1+($T$3/100))*H31),((1+($T$4/100))*H31))),2)</f>
        <v>0</v>
      </c>
      <c r="O31" s="57" t="n">
        <f aca="false">ROUND((IF(Q31="BDI 1",((1+($T$3/100))*I31),((1+($T$4/100))*I31))),2)</f>
        <v>0</v>
      </c>
      <c r="P31" s="57" t="n">
        <f aca="false">ROUND((N31+O31),2)</f>
        <v>0</v>
      </c>
      <c r="Q31" s="58" t="s">
        <v>32</v>
      </c>
      <c r="R31" s="57" t="n">
        <f aca="false">ROUND(N31*G31,2)</f>
        <v>0</v>
      </c>
      <c r="S31" s="57" t="n">
        <f aca="false">ROUND(O31*G31,2)</f>
        <v>0</v>
      </c>
      <c r="T31" s="59" t="n">
        <f aca="false">ROUND(R31+S31,2)</f>
        <v>0</v>
      </c>
    </row>
    <row r="32" customFormat="false" ht="22.35" hidden="false" customHeight="false" outlineLevel="0" collapsed="false">
      <c r="A32" s="51" t="s">
        <v>74</v>
      </c>
      <c r="B32" s="52" t="s">
        <v>8</v>
      </c>
      <c r="C32" s="53" t="n">
        <v>95583</v>
      </c>
      <c r="D32" s="54" t="s">
        <v>75</v>
      </c>
      <c r="E32" s="55" t="s">
        <v>76</v>
      </c>
      <c r="F32" s="55" t="s">
        <v>77</v>
      </c>
      <c r="G32" s="56" t="n">
        <v>280</v>
      </c>
      <c r="H32" s="57"/>
      <c r="I32" s="57"/>
      <c r="J32" s="57"/>
      <c r="K32" s="57" t="n">
        <f aca="false">ROUND((H32*G32),2)</f>
        <v>0</v>
      </c>
      <c r="L32" s="57" t="n">
        <f aca="false">ROUND((I32*G32),2)</f>
        <v>0</v>
      </c>
      <c r="M32" s="57" t="n">
        <f aca="false">ROUND((L32+K32),2)</f>
        <v>0</v>
      </c>
      <c r="N32" s="57" t="n">
        <f aca="false">ROUND((IF(Q32="BDI 1",((1+($T$3/100))*H32),((1+($T$4/100))*H32))),2)</f>
        <v>0</v>
      </c>
      <c r="O32" s="57" t="n">
        <f aca="false">ROUND((IF(Q32="BDI 1",((1+($T$3/100))*I32),((1+($T$4/100))*I32))),2)</f>
        <v>0</v>
      </c>
      <c r="P32" s="57" t="n">
        <f aca="false">ROUND((N32+O32),2)</f>
        <v>0</v>
      </c>
      <c r="Q32" s="58" t="s">
        <v>32</v>
      </c>
      <c r="R32" s="57" t="n">
        <f aca="false">ROUND(N32*G32,2)</f>
        <v>0</v>
      </c>
      <c r="S32" s="57" t="n">
        <f aca="false">ROUND(O32*G32,2)</f>
        <v>0</v>
      </c>
      <c r="T32" s="59" t="n">
        <f aca="false">ROUND(R32+S32,2)</f>
        <v>0</v>
      </c>
    </row>
    <row r="33" customFormat="false" ht="22.35" hidden="false" customHeight="false" outlineLevel="0" collapsed="false">
      <c r="A33" s="51" t="s">
        <v>78</v>
      </c>
      <c r="B33" s="52" t="s">
        <v>8</v>
      </c>
      <c r="C33" s="53" t="n">
        <v>95577</v>
      </c>
      <c r="D33" s="54" t="s">
        <v>79</v>
      </c>
      <c r="E33" s="55" t="s">
        <v>76</v>
      </c>
      <c r="F33" s="55" t="s">
        <v>80</v>
      </c>
      <c r="G33" s="56" t="n">
        <v>640</v>
      </c>
      <c r="H33" s="57"/>
      <c r="I33" s="57"/>
      <c r="J33" s="57"/>
      <c r="K33" s="57" t="n">
        <f aca="false">ROUND((H33*G33),2)</f>
        <v>0</v>
      </c>
      <c r="L33" s="57" t="n">
        <f aca="false">ROUND((I33*G33),2)</f>
        <v>0</v>
      </c>
      <c r="M33" s="57" t="n">
        <f aca="false">ROUND((L33+K33),2)</f>
        <v>0</v>
      </c>
      <c r="N33" s="57" t="n">
        <f aca="false">ROUND((IF(Q33="BDI 1",((1+($T$3/100))*H33),((1+($T$4/100))*H33))),2)</f>
        <v>0</v>
      </c>
      <c r="O33" s="57" t="n">
        <f aca="false">ROUND((IF(Q33="BDI 1",((1+($T$3/100))*I33),((1+($T$4/100))*I33))),2)</f>
        <v>0</v>
      </c>
      <c r="P33" s="57" t="n">
        <f aca="false">ROUND((N33+O33),2)</f>
        <v>0</v>
      </c>
      <c r="Q33" s="58" t="s">
        <v>32</v>
      </c>
      <c r="R33" s="57" t="n">
        <f aca="false">ROUND(N33*G33,2)</f>
        <v>0</v>
      </c>
      <c r="S33" s="57" t="n">
        <f aca="false">ROUND(O33*G33,2)</f>
        <v>0</v>
      </c>
      <c r="T33" s="59" t="n">
        <f aca="false">ROUND(R33+S33,2)</f>
        <v>0</v>
      </c>
    </row>
    <row r="34" customFormat="false" ht="15" hidden="false" customHeight="false" outlineLevel="0" collapsed="false">
      <c r="A34" s="46" t="s">
        <v>81</v>
      </c>
      <c r="B34" s="47"/>
      <c r="C34" s="48"/>
      <c r="D34" s="39" t="s">
        <v>82</v>
      </c>
      <c r="E34" s="39"/>
      <c r="F34" s="39"/>
      <c r="G34" s="49"/>
      <c r="H34" s="50"/>
      <c r="I34" s="50"/>
      <c r="J34" s="50"/>
      <c r="K34" s="50" t="n">
        <f aca="false">ROUND((SUM(K35:K44)),2)</f>
        <v>0</v>
      </c>
      <c r="L34" s="50" t="n">
        <f aca="false">ROUND((SUM(L35:L44)),2)</f>
        <v>0</v>
      </c>
      <c r="M34" s="50" t="n">
        <f aca="false">ROUND((SUM(M35:M44)),2)</f>
        <v>0</v>
      </c>
      <c r="N34" s="50"/>
      <c r="O34" s="50"/>
      <c r="P34" s="50"/>
      <c r="Q34" s="50"/>
      <c r="R34" s="50" t="n">
        <f aca="false">ROUND((SUM(R35:R44)),2)</f>
        <v>0</v>
      </c>
      <c r="S34" s="50" t="n">
        <f aca="false">ROUND((SUM(S35:S44)),2)</f>
        <v>0</v>
      </c>
      <c r="T34" s="50" t="n">
        <f aca="false">ROUND((SUM(T35:T44)),2)</f>
        <v>0</v>
      </c>
    </row>
    <row r="35" customFormat="false" ht="32.8" hidden="false" customHeight="false" outlineLevel="0" collapsed="false">
      <c r="A35" s="51" t="s">
        <v>83</v>
      </c>
      <c r="B35" s="52" t="s">
        <v>8</v>
      </c>
      <c r="C35" s="53" t="n">
        <v>96521</v>
      </c>
      <c r="D35" s="54" t="s">
        <v>84</v>
      </c>
      <c r="E35" s="55" t="s">
        <v>61</v>
      </c>
      <c r="F35" s="55" t="s">
        <v>31</v>
      </c>
      <c r="G35" s="56" t="n">
        <v>67.6</v>
      </c>
      <c r="H35" s="57"/>
      <c r="I35" s="57"/>
      <c r="J35" s="57"/>
      <c r="K35" s="57" t="n">
        <f aca="false">ROUND((H35*G35),2)</f>
        <v>0</v>
      </c>
      <c r="L35" s="57" t="n">
        <f aca="false">ROUND((I35*G35),2)</f>
        <v>0</v>
      </c>
      <c r="M35" s="57" t="n">
        <f aca="false">ROUND((L35+K35),2)</f>
        <v>0</v>
      </c>
      <c r="N35" s="57" t="n">
        <f aca="false">ROUND((IF(Q35="BDI 1",((1+($T$3/100))*H35),((1+($T$4/100))*H35))),2)</f>
        <v>0</v>
      </c>
      <c r="O35" s="57" t="n">
        <f aca="false">ROUND((IF(Q35="BDI 1",((1+($T$3/100))*I35),((1+($T$4/100))*I35))),2)</f>
        <v>0</v>
      </c>
      <c r="P35" s="57" t="n">
        <f aca="false">ROUND((N35+O35),2)</f>
        <v>0</v>
      </c>
      <c r="Q35" s="58" t="s">
        <v>32</v>
      </c>
      <c r="R35" s="57" t="n">
        <f aca="false">ROUND(N35*G35,2)</f>
        <v>0</v>
      </c>
      <c r="S35" s="57" t="n">
        <f aca="false">ROUND(O35*G35,2)</f>
        <v>0</v>
      </c>
      <c r="T35" s="59" t="n">
        <f aca="false">ROUND(R35+S35,2)</f>
        <v>0</v>
      </c>
    </row>
    <row r="36" customFormat="false" ht="32.8" hidden="false" customHeight="false" outlineLevel="0" collapsed="false">
      <c r="A36" s="51" t="s">
        <v>85</v>
      </c>
      <c r="B36" s="52" t="s">
        <v>8</v>
      </c>
      <c r="C36" s="53" t="n">
        <v>96534</v>
      </c>
      <c r="D36" s="54" t="s">
        <v>86</v>
      </c>
      <c r="E36" s="55" t="s">
        <v>41</v>
      </c>
      <c r="F36" s="55" t="s">
        <v>77</v>
      </c>
      <c r="G36" s="56" t="n">
        <v>154.8</v>
      </c>
      <c r="H36" s="57"/>
      <c r="I36" s="57"/>
      <c r="J36" s="57"/>
      <c r="K36" s="57" t="n">
        <f aca="false">ROUND((H36*G36),2)</f>
        <v>0</v>
      </c>
      <c r="L36" s="57" t="n">
        <f aca="false">ROUND((I36*G36),2)</f>
        <v>0</v>
      </c>
      <c r="M36" s="57" t="n">
        <f aca="false">ROUND((L36+K36),2)</f>
        <v>0</v>
      </c>
      <c r="N36" s="57" t="n">
        <f aca="false">ROUND((IF(Q36="BDI 1",((1+($T$3/100))*H36),((1+($T$4/100))*H36))),2)</f>
        <v>0</v>
      </c>
      <c r="O36" s="57" t="n">
        <f aca="false">ROUND((IF(Q36="BDI 1",((1+($T$3/100))*I36),((1+($T$4/100))*I36))),2)</f>
        <v>0</v>
      </c>
      <c r="P36" s="57" t="n">
        <f aca="false">ROUND((N36+O36),2)</f>
        <v>0</v>
      </c>
      <c r="Q36" s="58" t="s">
        <v>32</v>
      </c>
      <c r="R36" s="57" t="n">
        <f aca="false">ROUND(N36*G36,2)</f>
        <v>0</v>
      </c>
      <c r="S36" s="57" t="n">
        <f aca="false">ROUND(O36*G36,2)</f>
        <v>0</v>
      </c>
      <c r="T36" s="59" t="n">
        <f aca="false">ROUND(R36+S36,2)</f>
        <v>0</v>
      </c>
    </row>
    <row r="37" customFormat="false" ht="22.35" hidden="false" customHeight="false" outlineLevel="0" collapsed="false">
      <c r="A37" s="51" t="s">
        <v>87</v>
      </c>
      <c r="B37" s="52" t="s">
        <v>8</v>
      </c>
      <c r="C37" s="53" t="n">
        <v>95602</v>
      </c>
      <c r="D37" s="54" t="s">
        <v>88</v>
      </c>
      <c r="E37" s="55" t="s">
        <v>89</v>
      </c>
      <c r="F37" s="55" t="s">
        <v>80</v>
      </c>
      <c r="G37" s="56" t="n">
        <v>40</v>
      </c>
      <c r="H37" s="57"/>
      <c r="I37" s="57"/>
      <c r="J37" s="57"/>
      <c r="K37" s="57" t="n">
        <f aca="false">ROUND((H37*G37),2)</f>
        <v>0</v>
      </c>
      <c r="L37" s="57" t="n">
        <f aca="false">ROUND((I37*G37),2)</f>
        <v>0</v>
      </c>
      <c r="M37" s="57" t="n">
        <f aca="false">ROUND((L37+K37),2)</f>
        <v>0</v>
      </c>
      <c r="N37" s="57" t="n">
        <f aca="false">ROUND((IF(Q37="BDI 1",((1+($T$3/100))*H37),((1+($T$4/100))*H37))),2)</f>
        <v>0</v>
      </c>
      <c r="O37" s="57" t="n">
        <f aca="false">ROUND((IF(Q37="BDI 1",((1+($T$3/100))*I37),((1+($T$4/100))*I37))),2)</f>
        <v>0</v>
      </c>
      <c r="P37" s="57" t="n">
        <f aca="false">ROUND((N37+O37),2)</f>
        <v>0</v>
      </c>
      <c r="Q37" s="58" t="s">
        <v>32</v>
      </c>
      <c r="R37" s="57" t="n">
        <f aca="false">ROUND(N37*G37,2)</f>
        <v>0</v>
      </c>
      <c r="S37" s="57" t="n">
        <f aca="false">ROUND(O37*G37,2)</f>
        <v>0</v>
      </c>
      <c r="T37" s="59" t="n">
        <f aca="false">ROUND(R37+S37,2)</f>
        <v>0</v>
      </c>
    </row>
    <row r="38" customFormat="false" ht="22.35" hidden="false" customHeight="false" outlineLevel="0" collapsed="false">
      <c r="A38" s="51" t="s">
        <v>90</v>
      </c>
      <c r="B38" s="52" t="s">
        <v>8</v>
      </c>
      <c r="C38" s="53" t="n">
        <v>96544</v>
      </c>
      <c r="D38" s="54" t="s">
        <v>91</v>
      </c>
      <c r="E38" s="55" t="s">
        <v>76</v>
      </c>
      <c r="F38" s="55" t="s">
        <v>92</v>
      </c>
      <c r="G38" s="56" t="n">
        <v>126.4</v>
      </c>
      <c r="H38" s="57"/>
      <c r="I38" s="57"/>
      <c r="J38" s="57"/>
      <c r="K38" s="57" t="n">
        <f aca="false">ROUND((H38*G38),2)</f>
        <v>0</v>
      </c>
      <c r="L38" s="57" t="n">
        <f aca="false">ROUND((I38*G38),2)</f>
        <v>0</v>
      </c>
      <c r="M38" s="57" t="n">
        <f aca="false">ROUND((L38+K38),2)</f>
        <v>0</v>
      </c>
      <c r="N38" s="57" t="n">
        <f aca="false">ROUND((IF(Q38="BDI 1",((1+($T$3/100))*H38),((1+($T$4/100))*H38))),2)</f>
        <v>0</v>
      </c>
      <c r="O38" s="57" t="n">
        <f aca="false">ROUND((IF(Q38="BDI 1",((1+($T$3/100))*I38),((1+($T$4/100))*I38))),2)</f>
        <v>0</v>
      </c>
      <c r="P38" s="57" t="n">
        <f aca="false">ROUND((N38+O38),2)</f>
        <v>0</v>
      </c>
      <c r="Q38" s="58" t="s">
        <v>32</v>
      </c>
      <c r="R38" s="57" t="n">
        <f aca="false">ROUND(N38*G38,2)</f>
        <v>0</v>
      </c>
      <c r="S38" s="57" t="n">
        <f aca="false">ROUND(O38*G38,2)</f>
        <v>0</v>
      </c>
      <c r="T38" s="59" t="n">
        <f aca="false">ROUND(R38+S38,2)</f>
        <v>0</v>
      </c>
    </row>
    <row r="39" customFormat="false" ht="22.35" hidden="false" customHeight="false" outlineLevel="0" collapsed="false">
      <c r="A39" s="51" t="s">
        <v>93</v>
      </c>
      <c r="B39" s="52" t="s">
        <v>8</v>
      </c>
      <c r="C39" s="53" t="n">
        <v>96545</v>
      </c>
      <c r="D39" s="54" t="s">
        <v>94</v>
      </c>
      <c r="E39" s="55" t="s">
        <v>76</v>
      </c>
      <c r="F39" s="55" t="s">
        <v>95</v>
      </c>
      <c r="G39" s="56" t="n">
        <v>153.5</v>
      </c>
      <c r="H39" s="57"/>
      <c r="I39" s="57"/>
      <c r="J39" s="57"/>
      <c r="K39" s="57" t="n">
        <f aca="false">ROUND((H39*G39),2)</f>
        <v>0</v>
      </c>
      <c r="L39" s="57" t="n">
        <f aca="false">ROUND((I39*G39),2)</f>
        <v>0</v>
      </c>
      <c r="M39" s="57" t="n">
        <f aca="false">ROUND((L39+K39),2)</f>
        <v>0</v>
      </c>
      <c r="N39" s="57" t="n">
        <f aca="false">ROUND((IF(Q39="BDI 1",((1+($T$3/100))*H39),((1+($T$4/100))*H39))),2)</f>
        <v>0</v>
      </c>
      <c r="O39" s="57" t="n">
        <f aca="false">ROUND((IF(Q39="BDI 1",((1+($T$3/100))*I39),((1+($T$4/100))*I39))),2)</f>
        <v>0</v>
      </c>
      <c r="P39" s="57" t="n">
        <f aca="false">ROUND((N39+O39),2)</f>
        <v>0</v>
      </c>
      <c r="Q39" s="58" t="s">
        <v>32</v>
      </c>
      <c r="R39" s="57" t="n">
        <f aca="false">ROUND(N39*G39,2)</f>
        <v>0</v>
      </c>
      <c r="S39" s="57" t="n">
        <f aca="false">ROUND(O39*G39,2)</f>
        <v>0</v>
      </c>
      <c r="T39" s="59" t="n">
        <f aca="false">ROUND(R39+S39,2)</f>
        <v>0</v>
      </c>
    </row>
    <row r="40" customFormat="false" ht="22.35" hidden="false" customHeight="false" outlineLevel="0" collapsed="false">
      <c r="A40" s="51" t="s">
        <v>96</v>
      </c>
      <c r="B40" s="52" t="s">
        <v>8</v>
      </c>
      <c r="C40" s="53" t="n">
        <v>96546</v>
      </c>
      <c r="D40" s="54" t="s">
        <v>97</v>
      </c>
      <c r="E40" s="55" t="s">
        <v>76</v>
      </c>
      <c r="F40" s="55" t="s">
        <v>98</v>
      </c>
      <c r="G40" s="56" t="n">
        <v>193.7</v>
      </c>
      <c r="H40" s="57"/>
      <c r="I40" s="57"/>
      <c r="J40" s="57"/>
      <c r="K40" s="57" t="n">
        <f aca="false">ROUND((H40*G40),2)</f>
        <v>0</v>
      </c>
      <c r="L40" s="57" t="n">
        <f aca="false">ROUND((I40*G40),2)</f>
        <v>0</v>
      </c>
      <c r="M40" s="57" t="n">
        <f aca="false">ROUND((L40+K40),2)</f>
        <v>0</v>
      </c>
      <c r="N40" s="57" t="n">
        <f aca="false">ROUND((IF(Q40="BDI 1",((1+($T$3/100))*H40),((1+($T$4/100))*H40))),2)</f>
        <v>0</v>
      </c>
      <c r="O40" s="57" t="n">
        <f aca="false">ROUND((IF(Q40="BDI 1",((1+($T$3/100))*I40),((1+($T$4/100))*I40))),2)</f>
        <v>0</v>
      </c>
      <c r="P40" s="57" t="n">
        <f aca="false">ROUND((N40+O40),2)</f>
        <v>0</v>
      </c>
      <c r="Q40" s="58" t="s">
        <v>32</v>
      </c>
      <c r="R40" s="57" t="n">
        <f aca="false">ROUND(N40*G40,2)</f>
        <v>0</v>
      </c>
      <c r="S40" s="57" t="n">
        <f aca="false">ROUND(O40*G40,2)</f>
        <v>0</v>
      </c>
      <c r="T40" s="59" t="n">
        <f aca="false">ROUND(R40+S40,2)</f>
        <v>0</v>
      </c>
    </row>
    <row r="41" customFormat="false" ht="32.8" hidden="false" customHeight="false" outlineLevel="0" collapsed="false">
      <c r="A41" s="51" t="s">
        <v>99</v>
      </c>
      <c r="B41" s="52" t="s">
        <v>8</v>
      </c>
      <c r="C41" s="53" t="n">
        <v>104921</v>
      </c>
      <c r="D41" s="54" t="s">
        <v>100</v>
      </c>
      <c r="E41" s="55" t="s">
        <v>76</v>
      </c>
      <c r="F41" s="55" t="s">
        <v>101</v>
      </c>
      <c r="G41" s="56" t="n">
        <v>56.9</v>
      </c>
      <c r="H41" s="57"/>
      <c r="I41" s="57"/>
      <c r="J41" s="57"/>
      <c r="K41" s="57" t="n">
        <f aca="false">ROUND((H41*G41),2)</f>
        <v>0</v>
      </c>
      <c r="L41" s="57" t="n">
        <f aca="false">ROUND((I41*G41),2)</f>
        <v>0</v>
      </c>
      <c r="M41" s="57" t="n">
        <f aca="false">ROUND((L41+K41),2)</f>
        <v>0</v>
      </c>
      <c r="N41" s="57" t="n">
        <f aca="false">ROUND((IF(Q41="BDI 1",((1+($T$3/100))*H41),((1+($T$4/100))*H41))),2)</f>
        <v>0</v>
      </c>
      <c r="O41" s="57" t="n">
        <f aca="false">ROUND((IF(Q41="BDI 1",((1+($T$3/100))*I41),((1+($T$4/100))*I41))),2)</f>
        <v>0</v>
      </c>
      <c r="P41" s="57" t="n">
        <f aca="false">ROUND((N41+O41),2)</f>
        <v>0</v>
      </c>
      <c r="Q41" s="58" t="s">
        <v>32</v>
      </c>
      <c r="R41" s="57" t="n">
        <f aca="false">ROUND(N41*G41,2)</f>
        <v>0</v>
      </c>
      <c r="S41" s="57" t="n">
        <f aca="false">ROUND(O41*G41,2)</f>
        <v>0</v>
      </c>
      <c r="T41" s="59" t="n">
        <f aca="false">ROUND(R41+S41,2)</f>
        <v>0</v>
      </c>
    </row>
    <row r="42" customFormat="false" ht="22.35" hidden="false" customHeight="false" outlineLevel="0" collapsed="false">
      <c r="A42" s="51" t="s">
        <v>102</v>
      </c>
      <c r="B42" s="52" t="s">
        <v>8</v>
      </c>
      <c r="C42" s="53" t="n">
        <v>96543</v>
      </c>
      <c r="D42" s="54" t="s">
        <v>103</v>
      </c>
      <c r="E42" s="55" t="s">
        <v>76</v>
      </c>
      <c r="F42" s="55" t="s">
        <v>104</v>
      </c>
      <c r="G42" s="56" t="n">
        <v>108.9</v>
      </c>
      <c r="H42" s="57"/>
      <c r="I42" s="57"/>
      <c r="J42" s="57"/>
      <c r="K42" s="57" t="n">
        <f aca="false">ROUND((H42*G42),2)</f>
        <v>0</v>
      </c>
      <c r="L42" s="57" t="n">
        <f aca="false">ROUND((I42*G42),2)</f>
        <v>0</v>
      </c>
      <c r="M42" s="57" t="n">
        <f aca="false">ROUND((L42+K42),2)</f>
        <v>0</v>
      </c>
      <c r="N42" s="57" t="n">
        <f aca="false">ROUND((IF(Q42="BDI 1",((1+($T$3/100))*H42),((1+($T$4/100))*H42))),2)</f>
        <v>0</v>
      </c>
      <c r="O42" s="57" t="n">
        <f aca="false">ROUND((IF(Q42="BDI 1",((1+($T$3/100))*I42),((1+($T$4/100))*I42))),2)</f>
        <v>0</v>
      </c>
      <c r="P42" s="57" t="n">
        <f aca="false">ROUND((N42+O42),2)</f>
        <v>0</v>
      </c>
      <c r="Q42" s="58" t="s">
        <v>32</v>
      </c>
      <c r="R42" s="57" t="n">
        <f aca="false">ROUND(N42*G42,2)</f>
        <v>0</v>
      </c>
      <c r="S42" s="57" t="n">
        <f aca="false">ROUND(O42*G42,2)</f>
        <v>0</v>
      </c>
      <c r="T42" s="59" t="n">
        <f aca="false">ROUND(R42+S42,2)</f>
        <v>0</v>
      </c>
    </row>
    <row r="43" customFormat="false" ht="24" hidden="false" customHeight="true" outlineLevel="0" collapsed="false">
      <c r="A43" s="51" t="s">
        <v>105</v>
      </c>
      <c r="B43" s="52" t="s">
        <v>8</v>
      </c>
      <c r="C43" s="53" t="n">
        <v>96619</v>
      </c>
      <c r="D43" s="54" t="s">
        <v>106</v>
      </c>
      <c r="E43" s="55" t="s">
        <v>41</v>
      </c>
      <c r="F43" s="55" t="s">
        <v>107</v>
      </c>
      <c r="G43" s="56" t="n">
        <v>32.4</v>
      </c>
      <c r="H43" s="57"/>
      <c r="I43" s="57"/>
      <c r="J43" s="57"/>
      <c r="K43" s="57" t="n">
        <f aca="false">ROUND((H43*G43),2)</f>
        <v>0</v>
      </c>
      <c r="L43" s="57" t="n">
        <f aca="false">ROUND((I43*G43),2)</f>
        <v>0</v>
      </c>
      <c r="M43" s="57" t="n">
        <f aca="false">ROUND((L43+K43),2)</f>
        <v>0</v>
      </c>
      <c r="N43" s="57" t="n">
        <f aca="false">ROUND((IF(Q43="BDI 1",((1+($T$3/100))*H43),((1+($T$4/100))*H43))),2)</f>
        <v>0</v>
      </c>
      <c r="O43" s="57" t="n">
        <f aca="false">ROUND((IF(Q43="BDI 1",((1+($T$3/100))*I43),((1+($T$4/100))*I43))),2)</f>
        <v>0</v>
      </c>
      <c r="P43" s="57" t="n">
        <f aca="false">ROUND((N43+O43),2)</f>
        <v>0</v>
      </c>
      <c r="Q43" s="58" t="s">
        <v>32</v>
      </c>
      <c r="R43" s="57" t="n">
        <f aca="false">ROUND(N43*G43,2)</f>
        <v>0</v>
      </c>
      <c r="S43" s="57" t="n">
        <f aca="false">ROUND(O43*G43,2)</f>
        <v>0</v>
      </c>
      <c r="T43" s="59" t="n">
        <f aca="false">ROUND(R43+S43,2)</f>
        <v>0</v>
      </c>
    </row>
    <row r="44" customFormat="false" ht="32.8" hidden="false" customHeight="false" outlineLevel="0" collapsed="false">
      <c r="A44" s="51" t="s">
        <v>108</v>
      </c>
      <c r="B44" s="52" t="s">
        <v>8</v>
      </c>
      <c r="C44" s="53" t="n">
        <v>96557</v>
      </c>
      <c r="D44" s="54" t="s">
        <v>109</v>
      </c>
      <c r="E44" s="55" t="s">
        <v>61</v>
      </c>
      <c r="F44" s="55" t="s">
        <v>110</v>
      </c>
      <c r="G44" s="56" t="n">
        <v>33.01</v>
      </c>
      <c r="H44" s="57"/>
      <c r="I44" s="57"/>
      <c r="J44" s="57"/>
      <c r="K44" s="57" t="n">
        <f aca="false">ROUND((H44*G44),2)</f>
        <v>0</v>
      </c>
      <c r="L44" s="57" t="n">
        <f aca="false">ROUND((I44*G44),2)</f>
        <v>0</v>
      </c>
      <c r="M44" s="57" t="n">
        <f aca="false">ROUND((L44+K44),2)</f>
        <v>0</v>
      </c>
      <c r="N44" s="57" t="n">
        <f aca="false">ROUND((IF(Q44="BDI 1",((1+($T$3/100))*H44),((1+($T$4/100))*H44))),2)</f>
        <v>0</v>
      </c>
      <c r="O44" s="57" t="n">
        <f aca="false">ROUND((IF(Q44="BDI 1",((1+($T$3/100))*I44),((1+($T$4/100))*I44))),2)</f>
        <v>0</v>
      </c>
      <c r="P44" s="57" t="n">
        <f aca="false">ROUND((N44+O44),2)</f>
        <v>0</v>
      </c>
      <c r="Q44" s="58" t="s">
        <v>32</v>
      </c>
      <c r="R44" s="57" t="n">
        <f aca="false">ROUND(N44*G44,2)</f>
        <v>0</v>
      </c>
      <c r="S44" s="57" t="n">
        <f aca="false">ROUND(O44*G44,2)</f>
        <v>0</v>
      </c>
      <c r="T44" s="59" t="n">
        <f aca="false">ROUND(R44+S44,2)</f>
        <v>0</v>
      </c>
    </row>
    <row r="45" customFormat="false" ht="15" hidden="false" customHeight="false" outlineLevel="0" collapsed="false">
      <c r="A45" s="46" t="s">
        <v>111</v>
      </c>
      <c r="B45" s="47"/>
      <c r="C45" s="48"/>
      <c r="D45" s="39" t="s">
        <v>112</v>
      </c>
      <c r="E45" s="39"/>
      <c r="F45" s="39"/>
      <c r="G45" s="49"/>
      <c r="H45" s="50"/>
      <c r="I45" s="50"/>
      <c r="J45" s="50"/>
      <c r="K45" s="50" t="n">
        <f aca="false">ROUND((SUM(K46:K54)),2)</f>
        <v>0</v>
      </c>
      <c r="L45" s="50" t="n">
        <f aca="false">ROUND((SUM(L46:L54)),2)</f>
        <v>0</v>
      </c>
      <c r="M45" s="50" t="n">
        <f aca="false">ROUND((SUM(M46:M54)),2)</f>
        <v>0</v>
      </c>
      <c r="N45" s="50"/>
      <c r="O45" s="50"/>
      <c r="P45" s="50"/>
      <c r="Q45" s="50"/>
      <c r="R45" s="50" t="n">
        <f aca="false">ROUND((SUM(R46:R54)),2)</f>
        <v>0</v>
      </c>
      <c r="S45" s="50" t="n">
        <f aca="false">ROUND((SUM(S46:S54)),2)</f>
        <v>0</v>
      </c>
      <c r="T45" s="50" t="n">
        <f aca="false">ROUND((SUM(T46:T54)),2)</f>
        <v>0</v>
      </c>
    </row>
    <row r="46" customFormat="false" ht="32.8" hidden="false" customHeight="false" outlineLevel="0" collapsed="false">
      <c r="A46" s="51" t="s">
        <v>113</v>
      </c>
      <c r="B46" s="52" t="s">
        <v>8</v>
      </c>
      <c r="C46" s="53" t="n">
        <v>96525</v>
      </c>
      <c r="D46" s="54" t="s">
        <v>114</v>
      </c>
      <c r="E46" s="55" t="s">
        <v>61</v>
      </c>
      <c r="F46" s="55" t="s">
        <v>31</v>
      </c>
      <c r="G46" s="56" t="n">
        <v>73.2</v>
      </c>
      <c r="H46" s="57"/>
      <c r="I46" s="57"/>
      <c r="J46" s="57"/>
      <c r="K46" s="57" t="n">
        <f aca="false">ROUND((H46*G46),2)</f>
        <v>0</v>
      </c>
      <c r="L46" s="57" t="n">
        <f aca="false">ROUND((I46*G46),2)</f>
        <v>0</v>
      </c>
      <c r="M46" s="57" t="n">
        <f aca="false">ROUND((L46+K46),2)</f>
        <v>0</v>
      </c>
      <c r="N46" s="57" t="n">
        <f aca="false">ROUND((IF(Q46="BDI 1",((1+($T$3/100))*H46),((1+($T$4/100))*H46))),2)</f>
        <v>0</v>
      </c>
      <c r="O46" s="57" t="n">
        <f aca="false">ROUND((IF(Q46="BDI 1",((1+($T$3/100))*I46),((1+($T$4/100))*I46))),2)</f>
        <v>0</v>
      </c>
      <c r="P46" s="57" t="n">
        <f aca="false">ROUND((N46+O46),2)</f>
        <v>0</v>
      </c>
      <c r="Q46" s="58" t="s">
        <v>32</v>
      </c>
      <c r="R46" s="57" t="n">
        <f aca="false">ROUND(N46*G46,2)</f>
        <v>0</v>
      </c>
      <c r="S46" s="57" t="n">
        <f aca="false">ROUND(O46*G46,2)</f>
        <v>0</v>
      </c>
      <c r="T46" s="59" t="n">
        <f aca="false">ROUND(R46+S46,2)</f>
        <v>0</v>
      </c>
    </row>
    <row r="47" customFormat="false" ht="22.35" hidden="false" customHeight="false" outlineLevel="0" collapsed="false">
      <c r="A47" s="51" t="s">
        <v>115</v>
      </c>
      <c r="B47" s="52" t="s">
        <v>8</v>
      </c>
      <c r="C47" s="53" t="n">
        <v>96622</v>
      </c>
      <c r="D47" s="54" t="s">
        <v>116</v>
      </c>
      <c r="E47" s="55" t="s">
        <v>61</v>
      </c>
      <c r="F47" s="55" t="s">
        <v>77</v>
      </c>
      <c r="G47" s="56" t="n">
        <v>7.32</v>
      </c>
      <c r="H47" s="57"/>
      <c r="I47" s="57"/>
      <c r="J47" s="57"/>
      <c r="K47" s="57" t="n">
        <f aca="false">ROUND((H47*G47),2)</f>
        <v>0</v>
      </c>
      <c r="L47" s="57" t="n">
        <f aca="false">ROUND((I47*G47),2)</f>
        <v>0</v>
      </c>
      <c r="M47" s="57" t="n">
        <f aca="false">ROUND((L47+K47),2)</f>
        <v>0</v>
      </c>
      <c r="N47" s="57" t="n">
        <f aca="false">ROUND((IF(Q47="BDI 1",((1+($T$3/100))*H47),((1+($T$4/100))*H47))),2)</f>
        <v>0</v>
      </c>
      <c r="O47" s="57" t="n">
        <f aca="false">ROUND((IF(Q47="BDI 1",((1+($T$3/100))*I47),((1+($T$4/100))*I47))),2)</f>
        <v>0</v>
      </c>
      <c r="P47" s="57" t="n">
        <f aca="false">ROUND((N47+O47),2)</f>
        <v>0</v>
      </c>
      <c r="Q47" s="58" t="s">
        <v>32</v>
      </c>
      <c r="R47" s="57" t="n">
        <f aca="false">ROUND(N47*G47,2)</f>
        <v>0</v>
      </c>
      <c r="S47" s="57" t="n">
        <f aca="false">ROUND(O47*G47,2)</f>
        <v>0</v>
      </c>
      <c r="T47" s="59" t="n">
        <f aca="false">ROUND(R47+S47,2)</f>
        <v>0</v>
      </c>
    </row>
    <row r="48" customFormat="false" ht="22.35" hidden="false" customHeight="false" outlineLevel="0" collapsed="false">
      <c r="A48" s="51" t="s">
        <v>117</v>
      </c>
      <c r="B48" s="52" t="s">
        <v>8</v>
      </c>
      <c r="C48" s="53" t="n">
        <v>96544</v>
      </c>
      <c r="D48" s="54" t="s">
        <v>91</v>
      </c>
      <c r="E48" s="55" t="s">
        <v>76</v>
      </c>
      <c r="F48" s="55" t="s">
        <v>80</v>
      </c>
      <c r="G48" s="56" t="n">
        <v>14.1</v>
      </c>
      <c r="H48" s="57"/>
      <c r="I48" s="57"/>
      <c r="J48" s="57"/>
      <c r="K48" s="57" t="n">
        <f aca="false">ROUND((H48*G48),2)</f>
        <v>0</v>
      </c>
      <c r="L48" s="57" t="n">
        <f aca="false">ROUND((I48*G48),2)</f>
        <v>0</v>
      </c>
      <c r="M48" s="57" t="n">
        <f aca="false">ROUND((L48+K48),2)</f>
        <v>0</v>
      </c>
      <c r="N48" s="57" t="n">
        <f aca="false">ROUND((IF(Q48="BDI 1",((1+($T$3/100))*H48),((1+($T$4/100))*H48))),2)</f>
        <v>0</v>
      </c>
      <c r="O48" s="57" t="n">
        <f aca="false">ROUND((IF(Q48="BDI 1",((1+($T$3/100))*I48),((1+($T$4/100))*I48))),2)</f>
        <v>0</v>
      </c>
      <c r="P48" s="57" t="n">
        <f aca="false">ROUND((N48+O48),2)</f>
        <v>0</v>
      </c>
      <c r="Q48" s="58" t="s">
        <v>32</v>
      </c>
      <c r="R48" s="57" t="n">
        <f aca="false">ROUND(N48*G48,2)</f>
        <v>0</v>
      </c>
      <c r="S48" s="57" t="n">
        <f aca="false">ROUND(O48*G48,2)</f>
        <v>0</v>
      </c>
      <c r="T48" s="59" t="n">
        <f aca="false">ROUND(R48+S48,2)</f>
        <v>0</v>
      </c>
    </row>
    <row r="49" customFormat="false" ht="22.35" hidden="false" customHeight="false" outlineLevel="0" collapsed="false">
      <c r="A49" s="51" t="s">
        <v>118</v>
      </c>
      <c r="B49" s="52" t="s">
        <v>8</v>
      </c>
      <c r="C49" s="53" t="n">
        <v>96546</v>
      </c>
      <c r="D49" s="54" t="s">
        <v>97</v>
      </c>
      <c r="E49" s="55" t="s">
        <v>76</v>
      </c>
      <c r="F49" s="55" t="s">
        <v>92</v>
      </c>
      <c r="G49" s="56" t="n">
        <v>485.4</v>
      </c>
      <c r="H49" s="57"/>
      <c r="I49" s="57"/>
      <c r="J49" s="57"/>
      <c r="K49" s="57" t="n">
        <f aca="false">ROUND((H49*G49),2)</f>
        <v>0</v>
      </c>
      <c r="L49" s="57" t="n">
        <f aca="false">ROUND((I49*G49),2)</f>
        <v>0</v>
      </c>
      <c r="M49" s="57" t="n">
        <f aca="false">ROUND((L49+K49),2)</f>
        <v>0</v>
      </c>
      <c r="N49" s="57" t="n">
        <f aca="false">ROUND((IF(Q49="BDI 1",((1+($T$3/100))*H49),((1+($T$4/100))*H49))),2)</f>
        <v>0</v>
      </c>
      <c r="O49" s="57" t="n">
        <f aca="false">ROUND((IF(Q49="BDI 1",((1+($T$3/100))*I49),((1+($T$4/100))*I49))),2)</f>
        <v>0</v>
      </c>
      <c r="P49" s="57" t="n">
        <f aca="false">ROUND((N49+O49),2)</f>
        <v>0</v>
      </c>
      <c r="Q49" s="58" t="s">
        <v>32</v>
      </c>
      <c r="R49" s="57" t="n">
        <f aca="false">ROUND(N49*G49,2)</f>
        <v>0</v>
      </c>
      <c r="S49" s="57" t="n">
        <f aca="false">ROUND(O49*G49,2)</f>
        <v>0</v>
      </c>
      <c r="T49" s="59" t="n">
        <f aca="false">ROUND(R49+S49,2)</f>
        <v>0</v>
      </c>
    </row>
    <row r="50" customFormat="false" ht="32.8" hidden="false" customHeight="false" outlineLevel="0" collapsed="false">
      <c r="A50" s="51" t="s">
        <v>119</v>
      </c>
      <c r="B50" s="52" t="s">
        <v>8</v>
      </c>
      <c r="C50" s="53" t="n">
        <v>104920</v>
      </c>
      <c r="D50" s="54" t="s">
        <v>120</v>
      </c>
      <c r="E50" s="55" t="s">
        <v>76</v>
      </c>
      <c r="F50" s="55" t="s">
        <v>95</v>
      </c>
      <c r="G50" s="56" t="n">
        <v>153.7</v>
      </c>
      <c r="H50" s="57"/>
      <c r="I50" s="57"/>
      <c r="J50" s="57"/>
      <c r="K50" s="57" t="n">
        <f aca="false">ROUND((H50*G50),2)</f>
        <v>0</v>
      </c>
      <c r="L50" s="57" t="n">
        <f aca="false">ROUND((I50*G50),2)</f>
        <v>0</v>
      </c>
      <c r="M50" s="57" t="n">
        <f aca="false">ROUND((L50+K50),2)</f>
        <v>0</v>
      </c>
      <c r="N50" s="57" t="n">
        <f aca="false">ROUND((IF(Q50="BDI 1",((1+($T$3/100))*H50),((1+($T$4/100))*H50))),2)</f>
        <v>0</v>
      </c>
      <c r="O50" s="57" t="n">
        <f aca="false">ROUND((IF(Q50="BDI 1",((1+($T$3/100))*I50),((1+($T$4/100))*I50))),2)</f>
        <v>0</v>
      </c>
      <c r="P50" s="57" t="n">
        <f aca="false">ROUND((N50+O50),2)</f>
        <v>0</v>
      </c>
      <c r="Q50" s="58" t="s">
        <v>32</v>
      </c>
      <c r="R50" s="57" t="n">
        <f aca="false">ROUND(N50*G50,2)</f>
        <v>0</v>
      </c>
      <c r="S50" s="57" t="n">
        <f aca="false">ROUND(O50*G50,2)</f>
        <v>0</v>
      </c>
      <c r="T50" s="59" t="n">
        <f aca="false">ROUND(R50+S50,2)</f>
        <v>0</v>
      </c>
    </row>
    <row r="51" customFormat="false" ht="36" hidden="false" customHeight="true" outlineLevel="0" collapsed="false">
      <c r="A51" s="51" t="s">
        <v>121</v>
      </c>
      <c r="B51" s="52" t="s">
        <v>8</v>
      </c>
      <c r="C51" s="53" t="n">
        <v>104921</v>
      </c>
      <c r="D51" s="54" t="s">
        <v>100</v>
      </c>
      <c r="E51" s="55" t="s">
        <v>76</v>
      </c>
      <c r="F51" s="55" t="s">
        <v>98</v>
      </c>
      <c r="G51" s="56" t="n">
        <v>255.3</v>
      </c>
      <c r="H51" s="57"/>
      <c r="I51" s="57"/>
      <c r="J51" s="57"/>
      <c r="K51" s="57" t="n">
        <f aca="false">ROUND((H51*G51),2)</f>
        <v>0</v>
      </c>
      <c r="L51" s="57" t="n">
        <f aca="false">ROUND((I51*G51),2)</f>
        <v>0</v>
      </c>
      <c r="M51" s="57" t="n">
        <f aca="false">ROUND((L51+K51),2)</f>
        <v>0</v>
      </c>
      <c r="N51" s="57" t="n">
        <f aca="false">ROUND((IF(Q51="BDI 1",((1+($T$3/100))*H51),((1+($T$4/100))*H51))),2)</f>
        <v>0</v>
      </c>
      <c r="O51" s="57" t="n">
        <f aca="false">ROUND((IF(Q51="BDI 1",((1+($T$3/100))*I51),((1+($T$4/100))*I51))),2)</f>
        <v>0</v>
      </c>
      <c r="P51" s="57" t="n">
        <f aca="false">ROUND((N51+O51),2)</f>
        <v>0</v>
      </c>
      <c r="Q51" s="58" t="s">
        <v>32</v>
      </c>
      <c r="R51" s="57" t="n">
        <f aca="false">ROUND(N51*G51,2)</f>
        <v>0</v>
      </c>
      <c r="S51" s="57" t="n">
        <f aca="false">ROUND(O51*G51,2)</f>
        <v>0</v>
      </c>
      <c r="T51" s="59" t="n">
        <f aca="false">ROUND(R51+S51,2)</f>
        <v>0</v>
      </c>
    </row>
    <row r="52" customFormat="false" ht="22.35" hidden="false" customHeight="false" outlineLevel="0" collapsed="false">
      <c r="A52" s="51" t="s">
        <v>122</v>
      </c>
      <c r="B52" s="52" t="s">
        <v>8</v>
      </c>
      <c r="C52" s="53" t="n">
        <v>96543</v>
      </c>
      <c r="D52" s="54" t="s">
        <v>103</v>
      </c>
      <c r="E52" s="55" t="s">
        <v>76</v>
      </c>
      <c r="F52" s="55" t="s">
        <v>101</v>
      </c>
      <c r="G52" s="56" t="n">
        <v>233.8</v>
      </c>
      <c r="H52" s="57"/>
      <c r="I52" s="57"/>
      <c r="J52" s="57"/>
      <c r="K52" s="57" t="n">
        <f aca="false">ROUND((H52*G52),2)</f>
        <v>0</v>
      </c>
      <c r="L52" s="57" t="n">
        <f aca="false">ROUND((I52*G52),2)</f>
        <v>0</v>
      </c>
      <c r="M52" s="57" t="n">
        <f aca="false">ROUND((L52+K52),2)</f>
        <v>0</v>
      </c>
      <c r="N52" s="57" t="n">
        <f aca="false">ROUND((IF(Q52="BDI 1",((1+($T$3/100))*H52),((1+($T$4/100))*H52))),2)</f>
        <v>0</v>
      </c>
      <c r="O52" s="57" t="n">
        <f aca="false">ROUND((IF(Q52="BDI 1",((1+($T$3/100))*I52),((1+($T$4/100))*I52))),2)</f>
        <v>0</v>
      </c>
      <c r="P52" s="57" t="n">
        <f aca="false">ROUND((N52+O52),2)</f>
        <v>0</v>
      </c>
      <c r="Q52" s="58" t="s">
        <v>32</v>
      </c>
      <c r="R52" s="57" t="n">
        <f aca="false">ROUND(N52*G52,2)</f>
        <v>0</v>
      </c>
      <c r="S52" s="57" t="n">
        <f aca="false">ROUND(O52*G52,2)</f>
        <v>0</v>
      </c>
      <c r="T52" s="59" t="n">
        <f aca="false">ROUND(R52+S52,2)</f>
        <v>0</v>
      </c>
    </row>
    <row r="53" customFormat="false" ht="32.8" hidden="false" customHeight="false" outlineLevel="0" collapsed="false">
      <c r="A53" s="51" t="s">
        <v>123</v>
      </c>
      <c r="B53" s="52" t="s">
        <v>8</v>
      </c>
      <c r="C53" s="53" t="n">
        <v>96533</v>
      </c>
      <c r="D53" s="54" t="s">
        <v>124</v>
      </c>
      <c r="E53" s="55" t="s">
        <v>41</v>
      </c>
      <c r="F53" s="55" t="s">
        <v>104</v>
      </c>
      <c r="G53" s="56" t="n">
        <v>204.97</v>
      </c>
      <c r="H53" s="57"/>
      <c r="I53" s="57"/>
      <c r="J53" s="57"/>
      <c r="K53" s="57" t="n">
        <f aca="false">ROUND((H53*G53),2)</f>
        <v>0</v>
      </c>
      <c r="L53" s="57" t="n">
        <f aca="false">ROUND((I53*G53),2)</f>
        <v>0</v>
      </c>
      <c r="M53" s="57" t="n">
        <f aca="false">ROUND((L53+K53),2)</f>
        <v>0</v>
      </c>
      <c r="N53" s="57" t="n">
        <f aca="false">ROUND((IF(Q53="BDI 1",((1+($T$3/100))*H53),((1+($T$4/100))*H53))),2)</f>
        <v>0</v>
      </c>
      <c r="O53" s="57" t="n">
        <f aca="false">ROUND((IF(Q53="BDI 1",((1+($T$3/100))*I53),((1+($T$4/100))*I53))),2)</f>
        <v>0</v>
      </c>
      <c r="P53" s="57" t="n">
        <f aca="false">ROUND((N53+O53),2)</f>
        <v>0</v>
      </c>
      <c r="Q53" s="58" t="s">
        <v>32</v>
      </c>
      <c r="R53" s="57" t="n">
        <f aca="false">ROUND(N53*G53,2)</f>
        <v>0</v>
      </c>
      <c r="S53" s="57" t="n">
        <f aca="false">ROUND(O53*G53,2)</f>
        <v>0</v>
      </c>
      <c r="T53" s="59" t="n">
        <f aca="false">ROUND(R53+S53,2)</f>
        <v>0</v>
      </c>
    </row>
    <row r="54" customFormat="false" ht="32.8" hidden="false" customHeight="false" outlineLevel="0" collapsed="false">
      <c r="A54" s="51" t="s">
        <v>125</v>
      </c>
      <c r="B54" s="52" t="s">
        <v>8</v>
      </c>
      <c r="C54" s="53" t="n">
        <v>96557</v>
      </c>
      <c r="D54" s="54" t="s">
        <v>109</v>
      </c>
      <c r="E54" s="55" t="s">
        <v>61</v>
      </c>
      <c r="F54" s="55" t="s">
        <v>107</v>
      </c>
      <c r="G54" s="56" t="n">
        <v>16.35</v>
      </c>
      <c r="H54" s="57"/>
      <c r="I54" s="57"/>
      <c r="J54" s="57"/>
      <c r="K54" s="57" t="n">
        <f aca="false">ROUND((H54*G54),2)</f>
        <v>0</v>
      </c>
      <c r="L54" s="57" t="n">
        <f aca="false">ROUND((I54*G54),2)</f>
        <v>0</v>
      </c>
      <c r="M54" s="57" t="n">
        <f aca="false">ROUND((L54+K54),2)</f>
        <v>0</v>
      </c>
      <c r="N54" s="57" t="n">
        <f aca="false">ROUND((IF(Q54="BDI 1",((1+($T$3/100))*H54),((1+($T$4/100))*H54))),2)</f>
        <v>0</v>
      </c>
      <c r="O54" s="57" t="n">
        <f aca="false">ROUND((IF(Q54="BDI 1",((1+($T$3/100))*I54),((1+($T$4/100))*I54))),2)</f>
        <v>0</v>
      </c>
      <c r="P54" s="57" t="n">
        <f aca="false">ROUND((N54+O54),2)</f>
        <v>0</v>
      </c>
      <c r="Q54" s="58" t="s">
        <v>32</v>
      </c>
      <c r="R54" s="57" t="n">
        <f aca="false">ROUND(N54*G54,2)</f>
        <v>0</v>
      </c>
      <c r="S54" s="57" t="n">
        <f aca="false">ROUND(O54*G54,2)</f>
        <v>0</v>
      </c>
      <c r="T54" s="59" t="n">
        <f aca="false">ROUND(R54+S54,2)</f>
        <v>0</v>
      </c>
    </row>
    <row r="55" customFormat="false" ht="15" hidden="false" customHeight="false" outlineLevel="0" collapsed="false">
      <c r="A55" s="46" t="s">
        <v>126</v>
      </c>
      <c r="B55" s="47"/>
      <c r="C55" s="48"/>
      <c r="D55" s="39" t="s">
        <v>127</v>
      </c>
      <c r="E55" s="39"/>
      <c r="F55" s="39"/>
      <c r="G55" s="49"/>
      <c r="H55" s="50"/>
      <c r="I55" s="50"/>
      <c r="J55" s="50"/>
      <c r="K55" s="50" t="n">
        <f aca="false">ROUND((SUM(K56)),2)</f>
        <v>0</v>
      </c>
      <c r="L55" s="50" t="n">
        <f aca="false">ROUND((SUM(L56)),2)</f>
        <v>0</v>
      </c>
      <c r="M55" s="50" t="n">
        <f aca="false">ROUND((SUM(M56)),2)</f>
        <v>0</v>
      </c>
      <c r="N55" s="50"/>
      <c r="O55" s="50"/>
      <c r="P55" s="50"/>
      <c r="Q55" s="50"/>
      <c r="R55" s="50" t="n">
        <f aca="false">ROUND((SUM(R56)),2)</f>
        <v>0</v>
      </c>
      <c r="S55" s="50" t="n">
        <f aca="false">ROUND((SUM(S56)),2)</f>
        <v>0</v>
      </c>
      <c r="T55" s="50" t="n">
        <f aca="false">ROUND((SUM(T56)),2)</f>
        <v>0</v>
      </c>
    </row>
    <row r="56" customFormat="false" ht="36" hidden="false" customHeight="true" outlineLevel="0" collapsed="false">
      <c r="A56" s="51" t="s">
        <v>128</v>
      </c>
      <c r="B56" s="52" t="s">
        <v>8</v>
      </c>
      <c r="C56" s="53" t="n">
        <v>93382</v>
      </c>
      <c r="D56" s="54" t="s">
        <v>129</v>
      </c>
      <c r="E56" s="55" t="s">
        <v>61</v>
      </c>
      <c r="F56" s="55" t="s">
        <v>31</v>
      </c>
      <c r="G56" s="56" t="n">
        <v>52.81</v>
      </c>
      <c r="H56" s="57"/>
      <c r="I56" s="57"/>
      <c r="J56" s="57"/>
      <c r="K56" s="57" t="n">
        <f aca="false">ROUND((H56*G56),2)</f>
        <v>0</v>
      </c>
      <c r="L56" s="57" t="n">
        <f aca="false">ROUND((I56*G56),2)</f>
        <v>0</v>
      </c>
      <c r="M56" s="57" t="n">
        <f aca="false">ROUND((L56+K56),2)</f>
        <v>0</v>
      </c>
      <c r="N56" s="57" t="n">
        <f aca="false">ROUND((IF(Q56="BDI 1",((1+($T$3/100))*H56),((1+($T$4/100))*H56))),2)</f>
        <v>0</v>
      </c>
      <c r="O56" s="57" t="n">
        <f aca="false">ROUND((IF(Q56="BDI 1",((1+($T$3/100))*I56),((1+($T$4/100))*I56))),2)</f>
        <v>0</v>
      </c>
      <c r="P56" s="57" t="n">
        <f aca="false">ROUND((N56+O56),2)</f>
        <v>0</v>
      </c>
      <c r="Q56" s="58" t="s">
        <v>32</v>
      </c>
      <c r="R56" s="57" t="n">
        <f aca="false">ROUND(N56*G56,2)</f>
        <v>0</v>
      </c>
      <c r="S56" s="57" t="n">
        <f aca="false">ROUND(O56*G56,2)</f>
        <v>0</v>
      </c>
      <c r="T56" s="59" t="n">
        <f aca="false">ROUND(R56+S56,2)</f>
        <v>0</v>
      </c>
    </row>
    <row r="57" customFormat="false" ht="15" hidden="false" customHeight="false" outlineLevel="0" collapsed="false">
      <c r="A57" s="46" t="s">
        <v>130</v>
      </c>
      <c r="B57" s="47"/>
      <c r="C57" s="48"/>
      <c r="D57" s="39" t="s">
        <v>131</v>
      </c>
      <c r="E57" s="39"/>
      <c r="F57" s="39"/>
      <c r="G57" s="49"/>
      <c r="H57" s="50"/>
      <c r="I57" s="50"/>
      <c r="J57" s="50"/>
      <c r="K57" s="50" t="n">
        <f aca="false">ROUND((SUM(K58:K59)),2)</f>
        <v>0</v>
      </c>
      <c r="L57" s="50" t="n">
        <f aca="false">ROUND((SUM(L58:L59)),2)</f>
        <v>0</v>
      </c>
      <c r="M57" s="50" t="n">
        <f aca="false">ROUND((SUM(M58:M59)),2)</f>
        <v>0</v>
      </c>
      <c r="N57" s="50"/>
      <c r="O57" s="50"/>
      <c r="P57" s="50"/>
      <c r="Q57" s="50"/>
      <c r="R57" s="50" t="n">
        <f aca="false">ROUND((SUM(R58:R59)),2)</f>
        <v>0</v>
      </c>
      <c r="S57" s="50" t="n">
        <f aca="false">ROUND((SUM(S58:S59)),2)</f>
        <v>0</v>
      </c>
      <c r="T57" s="50" t="n">
        <f aca="false">ROUND((SUM(T58:T59)),2)</f>
        <v>0</v>
      </c>
    </row>
    <row r="58" customFormat="false" ht="22.35" hidden="false" customHeight="false" outlineLevel="0" collapsed="false">
      <c r="A58" s="51" t="s">
        <v>132</v>
      </c>
      <c r="B58" s="52" t="s">
        <v>47</v>
      </c>
      <c r="C58" s="53" t="n">
        <v>964</v>
      </c>
      <c r="D58" s="54" t="s">
        <v>133</v>
      </c>
      <c r="E58" s="55" t="s">
        <v>41</v>
      </c>
      <c r="F58" s="55" t="s">
        <v>31</v>
      </c>
      <c r="G58" s="56" t="n">
        <v>250.01</v>
      </c>
      <c r="H58" s="57"/>
      <c r="I58" s="57"/>
      <c r="J58" s="57"/>
      <c r="K58" s="57" t="n">
        <f aca="false">ROUND((H58*G58),2)</f>
        <v>0</v>
      </c>
      <c r="L58" s="57" t="n">
        <f aca="false">ROUND((I58*G58),2)</f>
        <v>0</v>
      </c>
      <c r="M58" s="57" t="n">
        <f aca="false">ROUND((L58+K58),2)</f>
        <v>0</v>
      </c>
      <c r="N58" s="57" t="n">
        <f aca="false">ROUND((IF(Q58="BDI 1",((1+($T$3/100))*H58),((1+($T$4/100))*H58))),2)</f>
        <v>0</v>
      </c>
      <c r="O58" s="57" t="n">
        <f aca="false">ROUND((IF(Q58="BDI 1",((1+($T$3/100))*I58),((1+($T$4/100))*I58))),2)</f>
        <v>0</v>
      </c>
      <c r="P58" s="57" t="n">
        <f aca="false">ROUND((N58+O58),2)</f>
        <v>0</v>
      </c>
      <c r="Q58" s="58" t="s">
        <v>32</v>
      </c>
      <c r="R58" s="57" t="n">
        <f aca="false">ROUND(N58*G58,2)</f>
        <v>0</v>
      </c>
      <c r="S58" s="57" t="n">
        <f aca="false">ROUND(O58*G58,2)</f>
        <v>0</v>
      </c>
      <c r="T58" s="59" t="n">
        <f aca="false">ROUND(R58+S58,2)</f>
        <v>0</v>
      </c>
    </row>
    <row r="59" customFormat="false" ht="36" hidden="false" customHeight="true" outlineLevel="0" collapsed="false">
      <c r="A59" s="51" t="s">
        <v>134</v>
      </c>
      <c r="B59" s="52" t="s">
        <v>8</v>
      </c>
      <c r="C59" s="53" t="n">
        <v>98546</v>
      </c>
      <c r="D59" s="54" t="s">
        <v>135</v>
      </c>
      <c r="E59" s="55" t="s">
        <v>41</v>
      </c>
      <c r="F59" s="55" t="s">
        <v>77</v>
      </c>
      <c r="G59" s="56" t="n">
        <v>45.637</v>
      </c>
      <c r="H59" s="57"/>
      <c r="I59" s="57"/>
      <c r="J59" s="57"/>
      <c r="K59" s="57" t="n">
        <f aca="false">ROUND((H59*G59),2)</f>
        <v>0</v>
      </c>
      <c r="L59" s="57" t="n">
        <f aca="false">ROUND((I59*G59),2)</f>
        <v>0</v>
      </c>
      <c r="M59" s="57" t="n">
        <f aca="false">ROUND((L59+K59),2)</f>
        <v>0</v>
      </c>
      <c r="N59" s="57" t="n">
        <f aca="false">ROUND((IF(Q59="BDI 1",((1+($T$3/100))*H59),((1+($T$4/100))*H59))),2)</f>
        <v>0</v>
      </c>
      <c r="O59" s="57" t="n">
        <f aca="false">ROUND((IF(Q59="BDI 1",((1+($T$3/100))*I59),((1+($T$4/100))*I59))),2)</f>
        <v>0</v>
      </c>
      <c r="P59" s="57" t="n">
        <f aca="false">ROUND((N59+O59),2)</f>
        <v>0</v>
      </c>
      <c r="Q59" s="58" t="s">
        <v>32</v>
      </c>
      <c r="R59" s="57" t="n">
        <f aca="false">ROUND(N59*G59,2)</f>
        <v>0</v>
      </c>
      <c r="S59" s="57" t="n">
        <f aca="false">ROUND(O59*G59,2)</f>
        <v>0</v>
      </c>
      <c r="T59" s="59" t="n">
        <f aca="false">ROUND(R59+S59,2)</f>
        <v>0</v>
      </c>
    </row>
    <row r="60" customFormat="false" ht="15" hidden="false" customHeight="false" outlineLevel="0" collapsed="false">
      <c r="A60" s="28"/>
      <c r="B60" s="28"/>
      <c r="C60" s="29"/>
      <c r="D60" s="30"/>
      <c r="E60" s="31"/>
      <c r="F60" s="31"/>
      <c r="G60" s="32"/>
      <c r="H60" s="32"/>
      <c r="I60" s="32"/>
      <c r="J60" s="33"/>
      <c r="K60" s="33"/>
      <c r="L60" s="33"/>
      <c r="M60" s="33"/>
      <c r="N60" s="34"/>
      <c r="O60" s="34"/>
      <c r="P60" s="34"/>
      <c r="Q60" s="34"/>
      <c r="R60" s="34"/>
      <c r="S60" s="34"/>
      <c r="T60" s="35"/>
    </row>
    <row r="61" customFormat="false" ht="15" hidden="false" customHeight="false" outlineLevel="0" collapsed="false">
      <c r="A61" s="36" t="n">
        <v>4</v>
      </c>
      <c r="B61" s="37"/>
      <c r="C61" s="38"/>
      <c r="D61" s="39" t="s">
        <v>136</v>
      </c>
      <c r="E61" s="40"/>
      <c r="F61" s="40"/>
      <c r="G61" s="41"/>
      <c r="H61" s="41"/>
      <c r="I61" s="41"/>
      <c r="J61" s="42"/>
      <c r="K61" s="43" t="n">
        <f aca="false">SUM(K62:K105)/2</f>
        <v>0</v>
      </c>
      <c r="L61" s="43" t="n">
        <f aca="false">SUM(L62:L105)/2</f>
        <v>0</v>
      </c>
      <c r="M61" s="43" t="n">
        <f aca="false">SUM(M62:M105)/2</f>
        <v>0</v>
      </c>
      <c r="N61" s="44"/>
      <c r="O61" s="44"/>
      <c r="P61" s="44"/>
      <c r="Q61" s="44"/>
      <c r="R61" s="43" t="n">
        <f aca="false">SUM(R62:R105)/2</f>
        <v>0</v>
      </c>
      <c r="S61" s="43" t="n">
        <f aca="false">SUM(S62:S105)/2</f>
        <v>0</v>
      </c>
      <c r="T61" s="43" t="n">
        <f aca="false">SUM(T62:T105)/2</f>
        <v>0</v>
      </c>
    </row>
    <row r="62" customFormat="false" ht="15" hidden="false" customHeight="false" outlineLevel="0" collapsed="false">
      <c r="A62" s="46" t="s">
        <v>137</v>
      </c>
      <c r="B62" s="47"/>
      <c r="C62" s="48"/>
      <c r="D62" s="39" t="s">
        <v>138</v>
      </c>
      <c r="E62" s="39"/>
      <c r="F62" s="39"/>
      <c r="G62" s="49"/>
      <c r="H62" s="50"/>
      <c r="I62" s="50"/>
      <c r="J62" s="50"/>
      <c r="K62" s="50" t="n">
        <f aca="false">ROUND((SUM(K63:K68)),2)</f>
        <v>0</v>
      </c>
      <c r="L62" s="50" t="n">
        <f aca="false">ROUND((SUM(L63:L68)),2)</f>
        <v>0</v>
      </c>
      <c r="M62" s="50" t="n">
        <f aca="false">ROUND((SUM(M63:M68)),2)</f>
        <v>0</v>
      </c>
      <c r="N62" s="50"/>
      <c r="O62" s="50"/>
      <c r="P62" s="50"/>
      <c r="Q62" s="50"/>
      <c r="R62" s="50" t="n">
        <f aca="false">ROUND((SUM(R63:R68)),2)</f>
        <v>0</v>
      </c>
      <c r="S62" s="50" t="n">
        <f aca="false">ROUND((SUM(S63:S68)),2)</f>
        <v>0</v>
      </c>
      <c r="T62" s="50" t="n">
        <f aca="false">ROUND((SUM(T63:T68)),2)</f>
        <v>0</v>
      </c>
    </row>
    <row r="63" customFormat="false" ht="32.8" hidden="false" customHeight="false" outlineLevel="0" collapsed="false">
      <c r="A63" s="51" t="s">
        <v>139</v>
      </c>
      <c r="B63" s="52" t="s">
        <v>8</v>
      </c>
      <c r="C63" s="60" t="n">
        <v>92762</v>
      </c>
      <c r="D63" s="54" t="s">
        <v>140</v>
      </c>
      <c r="E63" s="55" t="s">
        <v>76</v>
      </c>
      <c r="F63" s="55" t="s">
        <v>141</v>
      </c>
      <c r="G63" s="56" t="n">
        <v>481.8</v>
      </c>
      <c r="H63" s="57"/>
      <c r="I63" s="57"/>
      <c r="J63" s="57"/>
      <c r="K63" s="57" t="n">
        <f aca="false">ROUND((H63*G63),2)</f>
        <v>0</v>
      </c>
      <c r="L63" s="57" t="n">
        <f aca="false">ROUND((I63*G63),2)</f>
        <v>0</v>
      </c>
      <c r="M63" s="57" t="n">
        <f aca="false">ROUND((L63+K63),2)</f>
        <v>0</v>
      </c>
      <c r="N63" s="57" t="n">
        <f aca="false">ROUND((IF(Q63="BDI 1",((1+($T$3/100))*H63),((1+($T$4/100))*H63))),2)</f>
        <v>0</v>
      </c>
      <c r="O63" s="57" t="n">
        <f aca="false">ROUND((IF(Q63="BDI 1",((1+($T$3/100))*I63),((1+($T$4/100))*I63))),2)</f>
        <v>0</v>
      </c>
      <c r="P63" s="57" t="n">
        <f aca="false">ROUND((N63+O63),2)</f>
        <v>0</v>
      </c>
      <c r="Q63" s="58" t="s">
        <v>32</v>
      </c>
      <c r="R63" s="57" t="n">
        <f aca="false">ROUND(N63*G63,2)</f>
        <v>0</v>
      </c>
      <c r="S63" s="57" t="n">
        <f aca="false">ROUND(O63*G63,2)</f>
        <v>0</v>
      </c>
      <c r="T63" s="59" t="n">
        <f aca="false">ROUND(R63+S63,2)</f>
        <v>0</v>
      </c>
    </row>
    <row r="64" customFormat="false" ht="48" hidden="false" customHeight="true" outlineLevel="0" collapsed="false">
      <c r="A64" s="51" t="s">
        <v>142</v>
      </c>
      <c r="B64" s="52" t="s">
        <v>8</v>
      </c>
      <c r="C64" s="60" t="n">
        <v>92763</v>
      </c>
      <c r="D64" s="54" t="s">
        <v>143</v>
      </c>
      <c r="E64" s="55" t="s">
        <v>76</v>
      </c>
      <c r="F64" s="55" t="s">
        <v>144</v>
      </c>
      <c r="G64" s="56" t="n">
        <v>14.1</v>
      </c>
      <c r="H64" s="57"/>
      <c r="I64" s="57"/>
      <c r="J64" s="57"/>
      <c r="K64" s="57" t="n">
        <f aca="false">ROUND((H64*G64),2)</f>
        <v>0</v>
      </c>
      <c r="L64" s="57" t="n">
        <f aca="false">ROUND((I64*G64),2)</f>
        <v>0</v>
      </c>
      <c r="M64" s="57" t="n">
        <f aca="false">ROUND((L64+K64),2)</f>
        <v>0</v>
      </c>
      <c r="N64" s="57" t="n">
        <f aca="false">ROUND((IF(Q64="BDI 1",((1+($T$3/100))*H64),((1+($T$4/100))*H64))),2)</f>
        <v>0</v>
      </c>
      <c r="O64" s="57" t="n">
        <f aca="false">ROUND((IF(Q64="BDI 1",((1+($T$3/100))*I64),((1+($T$4/100))*I64))),2)</f>
        <v>0</v>
      </c>
      <c r="P64" s="57" t="n">
        <f aca="false">ROUND((N64+O64),2)</f>
        <v>0</v>
      </c>
      <c r="Q64" s="58" t="s">
        <v>32</v>
      </c>
      <c r="R64" s="57" t="n">
        <f aca="false">ROUND(N64*G64,2)</f>
        <v>0</v>
      </c>
      <c r="S64" s="57" t="n">
        <f aca="false">ROUND(O64*G64,2)</f>
        <v>0</v>
      </c>
      <c r="T64" s="59" t="n">
        <f aca="false">ROUND(R64+S64,2)</f>
        <v>0</v>
      </c>
    </row>
    <row r="65" customFormat="false" ht="32.8" hidden="false" customHeight="false" outlineLevel="0" collapsed="false">
      <c r="A65" s="51" t="s">
        <v>145</v>
      </c>
      <c r="B65" s="52" t="s">
        <v>8</v>
      </c>
      <c r="C65" s="60" t="n">
        <v>92764</v>
      </c>
      <c r="D65" s="54" t="s">
        <v>146</v>
      </c>
      <c r="E65" s="55" t="s">
        <v>76</v>
      </c>
      <c r="F65" s="55" t="s">
        <v>147</v>
      </c>
      <c r="G65" s="56" t="n">
        <v>161.4</v>
      </c>
      <c r="H65" s="57"/>
      <c r="I65" s="57"/>
      <c r="J65" s="57"/>
      <c r="K65" s="57" t="n">
        <f aca="false">ROUND((H65*G65),2)</f>
        <v>0</v>
      </c>
      <c r="L65" s="57" t="n">
        <f aca="false">ROUND((I65*G65),2)</f>
        <v>0</v>
      </c>
      <c r="M65" s="57" t="n">
        <f aca="false">ROUND((L65+K65),2)</f>
        <v>0</v>
      </c>
      <c r="N65" s="57" t="n">
        <f aca="false">ROUND((IF(Q65="BDI 1",((1+($T$3/100))*H65),((1+($T$4/100))*H65))),2)</f>
        <v>0</v>
      </c>
      <c r="O65" s="57" t="n">
        <f aca="false">ROUND((IF(Q65="BDI 1",((1+($T$3/100))*I65),((1+($T$4/100))*I65))),2)</f>
        <v>0</v>
      </c>
      <c r="P65" s="57" t="n">
        <f aca="false">ROUND((N65+O65),2)</f>
        <v>0</v>
      </c>
      <c r="Q65" s="58" t="s">
        <v>32</v>
      </c>
      <c r="R65" s="57" t="n">
        <f aca="false">ROUND(N65*G65,2)</f>
        <v>0</v>
      </c>
      <c r="S65" s="57" t="n">
        <f aca="false">ROUND(O65*G65,2)</f>
        <v>0</v>
      </c>
      <c r="T65" s="59" t="n">
        <f aca="false">ROUND(R65+S65,2)</f>
        <v>0</v>
      </c>
    </row>
    <row r="66" customFormat="false" ht="32.8" hidden="false" customHeight="false" outlineLevel="0" collapsed="false">
      <c r="A66" s="51" t="s">
        <v>148</v>
      </c>
      <c r="B66" s="52" t="s">
        <v>8</v>
      </c>
      <c r="C66" s="60" t="n">
        <v>92759</v>
      </c>
      <c r="D66" s="54" t="s">
        <v>149</v>
      </c>
      <c r="E66" s="55" t="s">
        <v>76</v>
      </c>
      <c r="F66" s="55" t="s">
        <v>150</v>
      </c>
      <c r="G66" s="56" t="n">
        <v>279.7</v>
      </c>
      <c r="H66" s="57"/>
      <c r="I66" s="57"/>
      <c r="J66" s="57"/>
      <c r="K66" s="57" t="n">
        <f aca="false">ROUND((H66*G66),2)</f>
        <v>0</v>
      </c>
      <c r="L66" s="57" t="n">
        <f aca="false">ROUND((I66*G66),2)</f>
        <v>0</v>
      </c>
      <c r="M66" s="57" t="n">
        <f aca="false">ROUND((L66+K66),2)</f>
        <v>0</v>
      </c>
      <c r="N66" s="57" t="n">
        <f aca="false">ROUND((IF(Q66="BDI 1",((1+($T$3/100))*H66),((1+($T$4/100))*H66))),2)</f>
        <v>0</v>
      </c>
      <c r="O66" s="57" t="n">
        <f aca="false">ROUND((IF(Q66="BDI 1",((1+($T$3/100))*I66),((1+($T$4/100))*I66))),2)</f>
        <v>0</v>
      </c>
      <c r="P66" s="57" t="n">
        <f aca="false">ROUND((N66+O66),2)</f>
        <v>0</v>
      </c>
      <c r="Q66" s="58" t="s">
        <v>32</v>
      </c>
      <c r="R66" s="57" t="n">
        <f aca="false">ROUND(N66*G66,2)</f>
        <v>0</v>
      </c>
      <c r="S66" s="57" t="n">
        <f aca="false">ROUND(O66*G66,2)</f>
        <v>0</v>
      </c>
      <c r="T66" s="59" t="n">
        <f aca="false">ROUND(R66+S66,2)</f>
        <v>0</v>
      </c>
    </row>
    <row r="67" customFormat="false" ht="22.35" hidden="false" customHeight="false" outlineLevel="0" collapsed="false">
      <c r="A67" s="51" t="s">
        <v>151</v>
      </c>
      <c r="B67" s="52" t="s">
        <v>8</v>
      </c>
      <c r="C67" s="60" t="n">
        <v>92269</v>
      </c>
      <c r="D67" s="54" t="s">
        <v>152</v>
      </c>
      <c r="E67" s="55" t="s">
        <v>41</v>
      </c>
      <c r="F67" s="55" t="s">
        <v>153</v>
      </c>
      <c r="G67" s="56" t="n">
        <v>167.5</v>
      </c>
      <c r="H67" s="57"/>
      <c r="I67" s="57"/>
      <c r="J67" s="57"/>
      <c r="K67" s="57" t="n">
        <f aca="false">ROUND((H67*G67),2)</f>
        <v>0</v>
      </c>
      <c r="L67" s="57" t="n">
        <f aca="false">ROUND((I67*G67),2)</f>
        <v>0</v>
      </c>
      <c r="M67" s="57" t="n">
        <f aca="false">ROUND((L67+K67),2)</f>
        <v>0</v>
      </c>
      <c r="N67" s="57" t="n">
        <f aca="false">ROUND((IF(Q67="BDI 1",((1+($T$3/100))*H67),((1+($T$4/100))*H67))),2)</f>
        <v>0</v>
      </c>
      <c r="O67" s="57" t="n">
        <f aca="false">ROUND((IF(Q67="BDI 1",((1+($T$3/100))*I67),((1+($T$4/100))*I67))),2)</f>
        <v>0</v>
      </c>
      <c r="P67" s="57" t="n">
        <f aca="false">ROUND((N67+O67),2)</f>
        <v>0</v>
      </c>
      <c r="Q67" s="58" t="s">
        <v>32</v>
      </c>
      <c r="R67" s="57" t="n">
        <f aca="false">ROUND(N67*G67,2)</f>
        <v>0</v>
      </c>
      <c r="S67" s="57" t="n">
        <f aca="false">ROUND(O67*G67,2)</f>
        <v>0</v>
      </c>
      <c r="T67" s="59" t="n">
        <f aca="false">ROUND(R67+S67,2)</f>
        <v>0</v>
      </c>
    </row>
    <row r="68" customFormat="false" ht="22.35" hidden="false" customHeight="false" outlineLevel="0" collapsed="false">
      <c r="A68" s="51" t="s">
        <v>154</v>
      </c>
      <c r="B68" s="52" t="s">
        <v>47</v>
      </c>
      <c r="C68" s="60" t="n">
        <v>432</v>
      </c>
      <c r="D68" s="54" t="s">
        <v>155</v>
      </c>
      <c r="E68" s="55" t="s">
        <v>61</v>
      </c>
      <c r="F68" s="55" t="s">
        <v>156</v>
      </c>
      <c r="G68" s="56" t="n">
        <v>11.5</v>
      </c>
      <c r="H68" s="57"/>
      <c r="I68" s="57"/>
      <c r="J68" s="57"/>
      <c r="K68" s="57" t="n">
        <f aca="false">ROUND((H68*G68),2)</f>
        <v>0</v>
      </c>
      <c r="L68" s="57" t="n">
        <f aca="false">ROUND((I68*G68),2)</f>
        <v>0</v>
      </c>
      <c r="M68" s="57" t="n">
        <f aca="false">ROUND((L68+K68),2)</f>
        <v>0</v>
      </c>
      <c r="N68" s="57" t="n">
        <f aca="false">ROUND((IF(Q68="BDI 1",((1+($T$3/100))*H68),((1+($T$4/100))*H68))),2)</f>
        <v>0</v>
      </c>
      <c r="O68" s="57" t="n">
        <f aca="false">ROUND((IF(Q68="BDI 1",((1+($T$3/100))*I68),((1+($T$4/100))*I68))),2)</f>
        <v>0</v>
      </c>
      <c r="P68" s="57" t="n">
        <f aca="false">ROUND((N68+O68),2)</f>
        <v>0</v>
      </c>
      <c r="Q68" s="58" t="s">
        <v>32</v>
      </c>
      <c r="R68" s="57" t="n">
        <f aca="false">ROUND(N68*G68,2)</f>
        <v>0</v>
      </c>
      <c r="S68" s="57" t="n">
        <f aca="false">ROUND(O68*G68,2)</f>
        <v>0</v>
      </c>
      <c r="T68" s="59" t="n">
        <f aca="false">ROUND(R68+S68,2)</f>
        <v>0</v>
      </c>
    </row>
    <row r="69" customFormat="false" ht="15" hidden="false" customHeight="false" outlineLevel="0" collapsed="false">
      <c r="A69" s="46" t="s">
        <v>157</v>
      </c>
      <c r="B69" s="47"/>
      <c r="C69" s="48"/>
      <c r="D69" s="39" t="s">
        <v>158</v>
      </c>
      <c r="E69" s="39"/>
      <c r="F69" s="39"/>
      <c r="G69" s="49"/>
      <c r="H69" s="50"/>
      <c r="I69" s="50"/>
      <c r="J69" s="50"/>
      <c r="K69" s="50" t="n">
        <f aca="false">ROUND((SUM(K70:K72)),2)</f>
        <v>0</v>
      </c>
      <c r="L69" s="50" t="n">
        <f aca="false">ROUND((SUM(L70:L72)),2)</f>
        <v>0</v>
      </c>
      <c r="M69" s="50" t="n">
        <f aca="false">ROUND((SUM(M70:M72)),2)</f>
        <v>0</v>
      </c>
      <c r="N69" s="50"/>
      <c r="O69" s="50"/>
      <c r="P69" s="50"/>
      <c r="Q69" s="50"/>
      <c r="R69" s="50" t="n">
        <f aca="false">ROUND((SUM(R70:R72)),2)</f>
        <v>0</v>
      </c>
      <c r="S69" s="50" t="n">
        <f aca="false">ROUND((SUM(S70:S72)),2)</f>
        <v>0</v>
      </c>
      <c r="T69" s="50" t="n">
        <f aca="false">ROUND((SUM(T70:T72)),2)</f>
        <v>0</v>
      </c>
    </row>
    <row r="70" customFormat="false" ht="32.8" hidden="false" customHeight="false" outlineLevel="0" collapsed="false">
      <c r="A70" s="51" t="s">
        <v>159</v>
      </c>
      <c r="B70" s="52" t="s">
        <v>8</v>
      </c>
      <c r="C70" s="60" t="n">
        <v>97084</v>
      </c>
      <c r="D70" s="54" t="s">
        <v>160</v>
      </c>
      <c r="E70" s="55" t="s">
        <v>41</v>
      </c>
      <c r="F70" s="55" t="s">
        <v>141</v>
      </c>
      <c r="G70" s="56" t="n">
        <v>365.64</v>
      </c>
      <c r="H70" s="57"/>
      <c r="I70" s="57"/>
      <c r="J70" s="57"/>
      <c r="K70" s="57" t="n">
        <f aca="false">ROUND((H70*G70),2)</f>
        <v>0</v>
      </c>
      <c r="L70" s="57" t="n">
        <f aca="false">ROUND((I70*G70),2)</f>
        <v>0</v>
      </c>
      <c r="M70" s="57" t="n">
        <f aca="false">ROUND((L70+K70),2)</f>
        <v>0</v>
      </c>
      <c r="N70" s="57" t="n">
        <f aca="false">ROUND((IF(Q70="BDI 1",((1+($T$3/100))*H70),((1+($T$4/100))*H70))),2)</f>
        <v>0</v>
      </c>
      <c r="O70" s="57" t="n">
        <f aca="false">ROUND((IF(Q70="BDI 1",((1+($T$3/100))*I70),((1+($T$4/100))*I70))),2)</f>
        <v>0</v>
      </c>
      <c r="P70" s="57" t="n">
        <f aca="false">ROUND((N70+O70),2)</f>
        <v>0</v>
      </c>
      <c r="Q70" s="58" t="s">
        <v>32</v>
      </c>
      <c r="R70" s="57" t="n">
        <f aca="false">ROUND(N70*G70,2)</f>
        <v>0</v>
      </c>
      <c r="S70" s="57" t="n">
        <f aca="false">ROUND(O70*G70,2)</f>
        <v>0</v>
      </c>
      <c r="T70" s="59" t="n">
        <f aca="false">ROUND(R70+S70,2)</f>
        <v>0</v>
      </c>
    </row>
    <row r="71" customFormat="false" ht="22.35" hidden="false" customHeight="false" outlineLevel="0" collapsed="false">
      <c r="A71" s="51" t="s">
        <v>161</v>
      </c>
      <c r="B71" s="52" t="s">
        <v>8</v>
      </c>
      <c r="C71" s="60" t="n">
        <v>96622</v>
      </c>
      <c r="D71" s="54" t="s">
        <v>116</v>
      </c>
      <c r="E71" s="55" t="s">
        <v>61</v>
      </c>
      <c r="F71" s="55" t="s">
        <v>144</v>
      </c>
      <c r="G71" s="56" t="n">
        <v>18.28</v>
      </c>
      <c r="H71" s="57"/>
      <c r="I71" s="57"/>
      <c r="J71" s="57"/>
      <c r="K71" s="57" t="n">
        <f aca="false">ROUND((H71*G71),2)</f>
        <v>0</v>
      </c>
      <c r="L71" s="57" t="n">
        <f aca="false">ROUND((I71*G71),2)</f>
        <v>0</v>
      </c>
      <c r="M71" s="57" t="n">
        <f aca="false">ROUND((L71+K71),2)</f>
        <v>0</v>
      </c>
      <c r="N71" s="57" t="n">
        <f aca="false">ROUND((IF(Q71="BDI 1",((1+($T$3/100))*H71),((1+($T$4/100))*H71))),2)</f>
        <v>0</v>
      </c>
      <c r="O71" s="57" t="n">
        <f aca="false">ROUND((IF(Q71="BDI 1",((1+($T$3/100))*I71),((1+($T$4/100))*I71))),2)</f>
        <v>0</v>
      </c>
      <c r="P71" s="57" t="n">
        <f aca="false">ROUND((N71+O71),2)</f>
        <v>0</v>
      </c>
      <c r="Q71" s="58" t="s">
        <v>32</v>
      </c>
      <c r="R71" s="57" t="n">
        <f aca="false">ROUND(N71*G71,2)</f>
        <v>0</v>
      </c>
      <c r="S71" s="57" t="n">
        <f aca="false">ROUND(O71*G71,2)</f>
        <v>0</v>
      </c>
      <c r="T71" s="59" t="n">
        <f aca="false">ROUND(R71+S71,2)</f>
        <v>0</v>
      </c>
    </row>
    <row r="72" customFormat="false" ht="32.8" hidden="false" customHeight="false" outlineLevel="0" collapsed="false">
      <c r="A72" s="51" t="s">
        <v>162</v>
      </c>
      <c r="B72" s="52" t="s">
        <v>8</v>
      </c>
      <c r="C72" s="60" t="n">
        <v>103675</v>
      </c>
      <c r="D72" s="54" t="s">
        <v>163</v>
      </c>
      <c r="E72" s="55" t="s">
        <v>61</v>
      </c>
      <c r="F72" s="55" t="s">
        <v>147</v>
      </c>
      <c r="G72" s="56" t="n">
        <v>36.56</v>
      </c>
      <c r="H72" s="57"/>
      <c r="I72" s="57"/>
      <c r="J72" s="57"/>
      <c r="K72" s="57" t="n">
        <f aca="false">ROUND((H72*G72),2)</f>
        <v>0</v>
      </c>
      <c r="L72" s="57" t="n">
        <f aca="false">ROUND((I72*G72),2)</f>
        <v>0</v>
      </c>
      <c r="M72" s="57" t="n">
        <f aca="false">ROUND((L72+K72),2)</f>
        <v>0</v>
      </c>
      <c r="N72" s="57" t="n">
        <f aca="false">ROUND((IF(Q72="BDI 1",((1+($T$3/100))*H72),((1+($T$4/100))*H72))),2)</f>
        <v>0</v>
      </c>
      <c r="O72" s="57" t="n">
        <f aca="false">ROUND((IF(Q72="BDI 1",((1+($T$3/100))*I72),((1+($T$4/100))*I72))),2)</f>
        <v>0</v>
      </c>
      <c r="P72" s="57" t="n">
        <f aca="false">ROUND((N72+O72),2)</f>
        <v>0</v>
      </c>
      <c r="Q72" s="58" t="s">
        <v>32</v>
      </c>
      <c r="R72" s="57" t="n">
        <f aca="false">ROUND(N72*G72,2)</f>
        <v>0</v>
      </c>
      <c r="S72" s="57" t="n">
        <f aca="false">ROUND(O72*G72,2)</f>
        <v>0</v>
      </c>
      <c r="T72" s="59" t="n">
        <f aca="false">ROUND(R72+S72,2)</f>
        <v>0</v>
      </c>
    </row>
    <row r="73" customFormat="false" ht="15" hidden="false" customHeight="false" outlineLevel="0" collapsed="false">
      <c r="A73" s="46" t="s">
        <v>164</v>
      </c>
      <c r="B73" s="47"/>
      <c r="C73" s="48"/>
      <c r="D73" s="39" t="s">
        <v>165</v>
      </c>
      <c r="E73" s="39"/>
      <c r="F73" s="39"/>
      <c r="G73" s="49"/>
      <c r="H73" s="50"/>
      <c r="I73" s="50"/>
      <c r="J73" s="50"/>
      <c r="K73" s="50" t="n">
        <f aca="false">ROUND((SUM(K74:K81)),2)</f>
        <v>0</v>
      </c>
      <c r="L73" s="50" t="n">
        <f aca="false">ROUND((SUM(L74:L81)),2)</f>
        <v>0</v>
      </c>
      <c r="M73" s="50" t="n">
        <f aca="false">ROUND((SUM(M74:M81)),2)</f>
        <v>0</v>
      </c>
      <c r="N73" s="50"/>
      <c r="O73" s="50"/>
      <c r="P73" s="50"/>
      <c r="Q73" s="50"/>
      <c r="R73" s="50" t="n">
        <f aca="false">ROUND((SUM(R74:R81)),2)</f>
        <v>0</v>
      </c>
      <c r="S73" s="50" t="n">
        <f aca="false">ROUND((SUM(S74:S81)),2)</f>
        <v>0</v>
      </c>
      <c r="T73" s="50" t="n">
        <f aca="false">ROUND((SUM(T74:T81)),2)</f>
        <v>0</v>
      </c>
    </row>
    <row r="74" customFormat="false" ht="32.8" hidden="false" customHeight="false" outlineLevel="0" collapsed="false">
      <c r="A74" s="51" t="s">
        <v>166</v>
      </c>
      <c r="B74" s="52" t="s">
        <v>8</v>
      </c>
      <c r="C74" s="60" t="n">
        <v>92447</v>
      </c>
      <c r="D74" s="54" t="s">
        <v>167</v>
      </c>
      <c r="E74" s="55" t="s">
        <v>41</v>
      </c>
      <c r="F74" s="55" t="s">
        <v>141</v>
      </c>
      <c r="G74" s="56" t="n">
        <v>258.82</v>
      </c>
      <c r="H74" s="57"/>
      <c r="I74" s="57"/>
      <c r="J74" s="57"/>
      <c r="K74" s="57" t="n">
        <f aca="false">ROUND((H74*G74),2)</f>
        <v>0</v>
      </c>
      <c r="L74" s="57" t="n">
        <f aca="false">ROUND((I74*G74),2)</f>
        <v>0</v>
      </c>
      <c r="M74" s="57" t="n">
        <f aca="false">ROUND((L74+K74),2)</f>
        <v>0</v>
      </c>
      <c r="N74" s="57" t="n">
        <f aca="false">ROUND((IF(Q74="BDI 1",((1+($T$3/100))*H74),((1+($T$4/100))*H74))),2)</f>
        <v>0</v>
      </c>
      <c r="O74" s="57" t="n">
        <f aca="false">ROUND((IF(Q74="BDI 1",((1+($T$3/100))*I74),((1+($T$4/100))*I74))),2)</f>
        <v>0</v>
      </c>
      <c r="P74" s="57" t="n">
        <f aca="false">ROUND((N74+O74),2)</f>
        <v>0</v>
      </c>
      <c r="Q74" s="58" t="s">
        <v>32</v>
      </c>
      <c r="R74" s="57" t="n">
        <f aca="false">ROUND(N74*G74,2)</f>
        <v>0</v>
      </c>
      <c r="S74" s="57" t="n">
        <f aca="false">ROUND(O74*G74,2)</f>
        <v>0</v>
      </c>
      <c r="T74" s="59" t="n">
        <f aca="false">ROUND(R74+S74,2)</f>
        <v>0</v>
      </c>
    </row>
    <row r="75" customFormat="false" ht="22.35" hidden="false" customHeight="false" outlineLevel="0" collapsed="false">
      <c r="A75" s="51" t="s">
        <v>168</v>
      </c>
      <c r="B75" s="52" t="s">
        <v>47</v>
      </c>
      <c r="C75" s="60" t="n">
        <v>282</v>
      </c>
      <c r="D75" s="54" t="s">
        <v>169</v>
      </c>
      <c r="E75" s="55" t="s">
        <v>61</v>
      </c>
      <c r="F75" s="55" t="s">
        <v>144</v>
      </c>
      <c r="G75" s="56" t="n">
        <v>27.26</v>
      </c>
      <c r="H75" s="57"/>
      <c r="I75" s="57"/>
      <c r="J75" s="57"/>
      <c r="K75" s="57" t="n">
        <f aca="false">ROUND((H75*G75),2)</f>
        <v>0</v>
      </c>
      <c r="L75" s="57" t="n">
        <f aca="false">ROUND((I75*G75),2)</f>
        <v>0</v>
      </c>
      <c r="M75" s="57" t="n">
        <f aca="false">ROUND((L75+K75),2)</f>
        <v>0</v>
      </c>
      <c r="N75" s="57" t="n">
        <f aca="false">ROUND((IF(Q75="BDI 1",((1+($T$3/100))*H75),((1+($T$4/100))*H75))),2)</f>
        <v>0</v>
      </c>
      <c r="O75" s="57" t="n">
        <f aca="false">ROUND((IF(Q75="BDI 1",((1+($T$3/100))*I75),((1+($T$4/100))*I75))),2)</f>
        <v>0</v>
      </c>
      <c r="P75" s="57" t="n">
        <f aca="false">ROUND((N75+O75),2)</f>
        <v>0</v>
      </c>
      <c r="Q75" s="58" t="s">
        <v>32</v>
      </c>
      <c r="R75" s="57" t="n">
        <f aca="false">ROUND(N75*G75,2)</f>
        <v>0</v>
      </c>
      <c r="S75" s="57" t="n">
        <f aca="false">ROUND(O75*G75,2)</f>
        <v>0</v>
      </c>
      <c r="T75" s="59" t="n">
        <f aca="false">ROUND(R75+S75,2)</f>
        <v>0</v>
      </c>
    </row>
    <row r="76" customFormat="false" ht="32.8" hidden="false" customHeight="false" outlineLevel="0" collapsed="false">
      <c r="A76" s="51" t="s">
        <v>170</v>
      </c>
      <c r="B76" s="52" t="s">
        <v>8</v>
      </c>
      <c r="C76" s="60" t="n">
        <v>92760</v>
      </c>
      <c r="D76" s="54" t="s">
        <v>171</v>
      </c>
      <c r="E76" s="55" t="s">
        <v>76</v>
      </c>
      <c r="F76" s="55" t="s">
        <v>150</v>
      </c>
      <c r="G76" s="56" t="n">
        <v>260.1</v>
      </c>
      <c r="H76" s="57"/>
      <c r="I76" s="57"/>
      <c r="J76" s="57"/>
      <c r="K76" s="57" t="n">
        <f aca="false">ROUND((H76*G76),2)</f>
        <v>0</v>
      </c>
      <c r="L76" s="57" t="n">
        <f aca="false">ROUND((I76*G76),2)</f>
        <v>0</v>
      </c>
      <c r="M76" s="57" t="n">
        <f aca="false">ROUND((L76+K76),2)</f>
        <v>0</v>
      </c>
      <c r="N76" s="57" t="n">
        <f aca="false">ROUND((IF(Q76="BDI 1",((1+($T$3/100))*H76),((1+($T$4/100))*H76))),2)</f>
        <v>0</v>
      </c>
      <c r="O76" s="57" t="n">
        <f aca="false">ROUND((IF(Q76="BDI 1",((1+($T$3/100))*I76),((1+($T$4/100))*I76))),2)</f>
        <v>0</v>
      </c>
      <c r="P76" s="57" t="n">
        <f aca="false">ROUND((N76+O76),2)</f>
        <v>0</v>
      </c>
      <c r="Q76" s="58" t="s">
        <v>32</v>
      </c>
      <c r="R76" s="57" t="n">
        <f aca="false">ROUND(N76*G76,2)</f>
        <v>0</v>
      </c>
      <c r="S76" s="57" t="n">
        <f aca="false">ROUND(O76*G76,2)</f>
        <v>0</v>
      </c>
      <c r="T76" s="59" t="n">
        <f aca="false">ROUND(R76+S76,2)</f>
        <v>0</v>
      </c>
    </row>
    <row r="77" customFormat="false" ht="32.8" hidden="false" customHeight="false" outlineLevel="0" collapsed="false">
      <c r="A77" s="51" t="s">
        <v>172</v>
      </c>
      <c r="B77" s="52" t="s">
        <v>8</v>
      </c>
      <c r="C77" s="60" t="n">
        <v>92762</v>
      </c>
      <c r="D77" s="54" t="s">
        <v>140</v>
      </c>
      <c r="E77" s="55" t="s">
        <v>76</v>
      </c>
      <c r="F77" s="55" t="s">
        <v>153</v>
      </c>
      <c r="G77" s="56" t="n">
        <v>330.9</v>
      </c>
      <c r="H77" s="57"/>
      <c r="I77" s="57"/>
      <c r="J77" s="57"/>
      <c r="K77" s="57" t="n">
        <f aca="false">ROUND((H77*G77),2)</f>
        <v>0</v>
      </c>
      <c r="L77" s="57" t="n">
        <f aca="false">ROUND((I77*G77),2)</f>
        <v>0</v>
      </c>
      <c r="M77" s="57" t="n">
        <f aca="false">ROUND((L77+K77),2)</f>
        <v>0</v>
      </c>
      <c r="N77" s="57" t="n">
        <f aca="false">ROUND((IF(Q77="BDI 1",((1+($T$3/100))*H77),((1+($T$4/100))*H77))),2)</f>
        <v>0</v>
      </c>
      <c r="O77" s="57" t="n">
        <f aca="false">ROUND((IF(Q77="BDI 1",((1+($T$3/100))*I77),((1+($T$4/100))*I77))),2)</f>
        <v>0</v>
      </c>
      <c r="P77" s="57" t="n">
        <f aca="false">ROUND((N77+O77),2)</f>
        <v>0</v>
      </c>
      <c r="Q77" s="58" t="s">
        <v>32</v>
      </c>
      <c r="R77" s="57" t="n">
        <f aca="false">ROUND(N77*G77,2)</f>
        <v>0</v>
      </c>
      <c r="S77" s="57" t="n">
        <f aca="false">ROUND(O77*G77,2)</f>
        <v>0</v>
      </c>
      <c r="T77" s="59" t="n">
        <f aca="false">ROUND(R77+S77,2)</f>
        <v>0</v>
      </c>
    </row>
    <row r="78" customFormat="false" ht="32.8" hidden="false" customHeight="false" outlineLevel="0" collapsed="false">
      <c r="A78" s="51" t="s">
        <v>173</v>
      </c>
      <c r="B78" s="52" t="s">
        <v>8</v>
      </c>
      <c r="C78" s="60" t="n">
        <v>92763</v>
      </c>
      <c r="D78" s="54" t="s">
        <v>143</v>
      </c>
      <c r="E78" s="55" t="s">
        <v>76</v>
      </c>
      <c r="F78" s="55" t="s">
        <v>156</v>
      </c>
      <c r="G78" s="56" t="n">
        <v>369.8</v>
      </c>
      <c r="H78" s="57"/>
      <c r="I78" s="57"/>
      <c r="J78" s="57"/>
      <c r="K78" s="57" t="n">
        <f aca="false">ROUND((H78*G78),2)</f>
        <v>0</v>
      </c>
      <c r="L78" s="57" t="n">
        <f aca="false">ROUND((I78*G78),2)</f>
        <v>0</v>
      </c>
      <c r="M78" s="57" t="n">
        <f aca="false">ROUND((L78+K78),2)</f>
        <v>0</v>
      </c>
      <c r="N78" s="57" t="n">
        <f aca="false">ROUND((IF(Q78="BDI 1",((1+($T$3/100))*H78),((1+($T$4/100))*H78))),2)</f>
        <v>0</v>
      </c>
      <c r="O78" s="57" t="n">
        <f aca="false">ROUND((IF(Q78="BDI 1",((1+($T$3/100))*I78),((1+($T$4/100))*I78))),2)</f>
        <v>0</v>
      </c>
      <c r="P78" s="57" t="n">
        <f aca="false">ROUND((N78+O78),2)</f>
        <v>0</v>
      </c>
      <c r="Q78" s="58" t="s">
        <v>32</v>
      </c>
      <c r="R78" s="57" t="n">
        <f aca="false">ROUND(N78*G78,2)</f>
        <v>0</v>
      </c>
      <c r="S78" s="57" t="n">
        <f aca="false">ROUND(O78*G78,2)</f>
        <v>0</v>
      </c>
      <c r="T78" s="59" t="n">
        <f aca="false">ROUND(R78+S78,2)</f>
        <v>0</v>
      </c>
    </row>
    <row r="79" customFormat="false" ht="32.8" hidden="false" customHeight="false" outlineLevel="0" collapsed="false">
      <c r="A79" s="51" t="s">
        <v>174</v>
      </c>
      <c r="B79" s="52" t="s">
        <v>8</v>
      </c>
      <c r="C79" s="60" t="n">
        <v>92764</v>
      </c>
      <c r="D79" s="54" t="s">
        <v>146</v>
      </c>
      <c r="E79" s="55" t="s">
        <v>76</v>
      </c>
      <c r="F79" s="55" t="s">
        <v>175</v>
      </c>
      <c r="G79" s="56" t="n">
        <v>433</v>
      </c>
      <c r="H79" s="57"/>
      <c r="I79" s="57"/>
      <c r="J79" s="57"/>
      <c r="K79" s="57" t="n">
        <f aca="false">ROUND((H79*G79),2)</f>
        <v>0</v>
      </c>
      <c r="L79" s="57" t="n">
        <f aca="false">ROUND((I79*G79),2)</f>
        <v>0</v>
      </c>
      <c r="M79" s="57" t="n">
        <f aca="false">ROUND((L79+K79),2)</f>
        <v>0</v>
      </c>
      <c r="N79" s="57" t="n">
        <f aca="false">ROUND((IF(Q79="BDI 1",((1+($T$3/100))*H79),((1+($T$4/100))*H79))),2)</f>
        <v>0</v>
      </c>
      <c r="O79" s="57" t="n">
        <f aca="false">ROUND((IF(Q79="BDI 1",((1+($T$3/100))*I79),((1+($T$4/100))*I79))),2)</f>
        <v>0</v>
      </c>
      <c r="P79" s="57" t="n">
        <f aca="false">ROUND((N79+O79),2)</f>
        <v>0</v>
      </c>
      <c r="Q79" s="58" t="s">
        <v>32</v>
      </c>
      <c r="R79" s="57" t="n">
        <f aca="false">ROUND(N79*G79,2)</f>
        <v>0</v>
      </c>
      <c r="S79" s="57" t="n">
        <f aca="false">ROUND(O79*G79,2)</f>
        <v>0</v>
      </c>
      <c r="T79" s="59" t="n">
        <f aca="false">ROUND(R79+S79,2)</f>
        <v>0</v>
      </c>
    </row>
    <row r="80" customFormat="false" ht="32.8" hidden="false" customHeight="false" outlineLevel="0" collapsed="false">
      <c r="A80" s="51" t="s">
        <v>176</v>
      </c>
      <c r="B80" s="52" t="s">
        <v>8</v>
      </c>
      <c r="C80" s="60" t="n">
        <v>92765</v>
      </c>
      <c r="D80" s="54" t="s">
        <v>177</v>
      </c>
      <c r="E80" s="55" t="s">
        <v>76</v>
      </c>
      <c r="F80" s="55" t="s">
        <v>178</v>
      </c>
      <c r="G80" s="56" t="n">
        <v>365.7</v>
      </c>
      <c r="H80" s="57"/>
      <c r="I80" s="57"/>
      <c r="J80" s="57"/>
      <c r="K80" s="57" t="n">
        <f aca="false">ROUND((H80*G80),2)</f>
        <v>0</v>
      </c>
      <c r="L80" s="57" t="n">
        <f aca="false">ROUND((I80*G80),2)</f>
        <v>0</v>
      </c>
      <c r="M80" s="57" t="n">
        <f aca="false">ROUND((L80+K80),2)</f>
        <v>0</v>
      </c>
      <c r="N80" s="57" t="n">
        <f aca="false">ROUND((IF(Q80="BDI 1",((1+($T$3/100))*H80),((1+($T$4/100))*H80))),2)</f>
        <v>0</v>
      </c>
      <c r="O80" s="57" t="n">
        <f aca="false">ROUND((IF(Q80="BDI 1",((1+($T$3/100))*I80),((1+($T$4/100))*I80))),2)</f>
        <v>0</v>
      </c>
      <c r="P80" s="57" t="n">
        <f aca="false">ROUND((N80+O80),2)</f>
        <v>0</v>
      </c>
      <c r="Q80" s="58" t="s">
        <v>32</v>
      </c>
      <c r="R80" s="57" t="n">
        <f aca="false">ROUND(N80*G80,2)</f>
        <v>0</v>
      </c>
      <c r="S80" s="57" t="n">
        <f aca="false">ROUND(O80*G80,2)</f>
        <v>0</v>
      </c>
      <c r="T80" s="59" t="n">
        <f aca="false">ROUND(R80+S80,2)</f>
        <v>0</v>
      </c>
    </row>
    <row r="81" customFormat="false" ht="32.8" hidden="false" customHeight="false" outlineLevel="0" collapsed="false">
      <c r="A81" s="51" t="s">
        <v>179</v>
      </c>
      <c r="B81" s="52" t="s">
        <v>8</v>
      </c>
      <c r="C81" s="60" t="n">
        <v>92759</v>
      </c>
      <c r="D81" s="54" t="s">
        <v>149</v>
      </c>
      <c r="E81" s="55" t="s">
        <v>76</v>
      </c>
      <c r="F81" s="55" t="s">
        <v>180</v>
      </c>
      <c r="G81" s="56" t="n">
        <v>467.5</v>
      </c>
      <c r="H81" s="57"/>
      <c r="I81" s="57"/>
      <c r="J81" s="57"/>
      <c r="K81" s="57" t="n">
        <f aca="false">ROUND((H81*G81),2)</f>
        <v>0</v>
      </c>
      <c r="L81" s="57" t="n">
        <f aca="false">ROUND((I81*G81),2)</f>
        <v>0</v>
      </c>
      <c r="M81" s="57" t="n">
        <f aca="false">ROUND((L81+K81),2)</f>
        <v>0</v>
      </c>
      <c r="N81" s="57" t="n">
        <f aca="false">ROUND((IF(Q81="BDI 1",((1+($T$3/100))*H81),((1+($T$4/100))*H81))),2)</f>
        <v>0</v>
      </c>
      <c r="O81" s="57" t="n">
        <f aca="false">ROUND((IF(Q81="BDI 1",((1+($T$3/100))*I81),((1+($T$4/100))*I81))),2)</f>
        <v>0</v>
      </c>
      <c r="P81" s="57" t="n">
        <f aca="false">ROUND((N81+O81),2)</f>
        <v>0</v>
      </c>
      <c r="Q81" s="58" t="s">
        <v>32</v>
      </c>
      <c r="R81" s="57" t="n">
        <f aca="false">ROUND(N81*G81,2)</f>
        <v>0</v>
      </c>
      <c r="S81" s="57" t="n">
        <f aca="false">ROUND(O81*G81,2)</f>
        <v>0</v>
      </c>
      <c r="T81" s="59" t="n">
        <f aca="false">ROUND(R81+S81,2)</f>
        <v>0</v>
      </c>
    </row>
    <row r="82" customFormat="false" ht="15" hidden="false" customHeight="false" outlineLevel="0" collapsed="false">
      <c r="A82" s="46" t="s">
        <v>181</v>
      </c>
      <c r="B82" s="47"/>
      <c r="C82" s="48"/>
      <c r="D82" s="39" t="s">
        <v>182</v>
      </c>
      <c r="E82" s="39"/>
      <c r="F82" s="39"/>
      <c r="G82" s="49"/>
      <c r="H82" s="50"/>
      <c r="I82" s="50"/>
      <c r="J82" s="50"/>
      <c r="K82" s="50" t="n">
        <f aca="false">ROUND((SUM(K83:K91)),2)</f>
        <v>0</v>
      </c>
      <c r="L82" s="50" t="n">
        <f aca="false">ROUND((SUM(L83:L91)),2)</f>
        <v>0</v>
      </c>
      <c r="M82" s="50" t="n">
        <f aca="false">ROUND((SUM(M83:M91)),2)</f>
        <v>0</v>
      </c>
      <c r="N82" s="50"/>
      <c r="O82" s="50"/>
      <c r="P82" s="50"/>
      <c r="Q82" s="50"/>
      <c r="R82" s="50" t="n">
        <f aca="false">ROUND((SUM(R83:R91)),2)</f>
        <v>0</v>
      </c>
      <c r="S82" s="50" t="n">
        <f aca="false">ROUND((SUM(S83:S91)),2)</f>
        <v>0</v>
      </c>
      <c r="T82" s="50" t="n">
        <f aca="false">ROUND((SUM(T83:T91)),2)</f>
        <v>0</v>
      </c>
    </row>
    <row r="83" customFormat="false" ht="22.35" hidden="false" customHeight="false" outlineLevel="0" collapsed="false">
      <c r="A83" s="51" t="s">
        <v>183</v>
      </c>
      <c r="B83" s="52" t="s">
        <v>47</v>
      </c>
      <c r="C83" s="60" t="n">
        <v>364</v>
      </c>
      <c r="D83" s="54" t="s">
        <v>184</v>
      </c>
      <c r="E83" s="55" t="s">
        <v>41</v>
      </c>
      <c r="F83" s="55" t="s">
        <v>141</v>
      </c>
      <c r="G83" s="56" t="n">
        <v>339.69</v>
      </c>
      <c r="H83" s="57"/>
      <c r="I83" s="57"/>
      <c r="J83" s="57"/>
      <c r="K83" s="57" t="n">
        <f aca="false">ROUND((H83*G83),2)</f>
        <v>0</v>
      </c>
      <c r="L83" s="57" t="n">
        <f aca="false">ROUND((I83*G83),2)</f>
        <v>0</v>
      </c>
      <c r="M83" s="57" t="n">
        <f aca="false">ROUND((L83+K83),2)</f>
        <v>0</v>
      </c>
      <c r="N83" s="57" t="n">
        <f aca="false">ROUND((IF(Q83="BDI 1",((1+($T$3/100))*H83),((1+($T$4/100))*H83))),2)</f>
        <v>0</v>
      </c>
      <c r="O83" s="57" t="n">
        <f aca="false">ROUND((IF(Q83="BDI 1",((1+($T$3/100))*I83),((1+($T$4/100))*I83))),2)</f>
        <v>0</v>
      </c>
      <c r="P83" s="57" t="n">
        <f aca="false">ROUND((N83+O83),2)</f>
        <v>0</v>
      </c>
      <c r="Q83" s="58" t="s">
        <v>32</v>
      </c>
      <c r="R83" s="57" t="n">
        <f aca="false">ROUND(N83*G83,2)</f>
        <v>0</v>
      </c>
      <c r="S83" s="57" t="n">
        <f aca="false">ROUND(O83*G83,2)</f>
        <v>0</v>
      </c>
      <c r="T83" s="59" t="n">
        <f aca="false">ROUND(R83+S83,2)</f>
        <v>0</v>
      </c>
    </row>
    <row r="84" customFormat="false" ht="22.35" hidden="false" customHeight="false" outlineLevel="0" collapsed="false">
      <c r="A84" s="51" t="s">
        <v>185</v>
      </c>
      <c r="B84" s="52" t="s">
        <v>47</v>
      </c>
      <c r="C84" s="60" t="n">
        <v>434</v>
      </c>
      <c r="D84" s="54" t="s">
        <v>186</v>
      </c>
      <c r="E84" s="55" t="s">
        <v>61</v>
      </c>
      <c r="F84" s="55" t="s">
        <v>144</v>
      </c>
      <c r="G84" s="56" t="n">
        <v>14.702</v>
      </c>
      <c r="H84" s="57"/>
      <c r="I84" s="57"/>
      <c r="J84" s="57"/>
      <c r="K84" s="57" t="n">
        <f aca="false">ROUND((H84*G84),2)</f>
        <v>0</v>
      </c>
      <c r="L84" s="57" t="n">
        <f aca="false">ROUND((I84*G84),2)</f>
        <v>0</v>
      </c>
      <c r="M84" s="57" t="n">
        <f aca="false">ROUND((L84+K84),2)</f>
        <v>0</v>
      </c>
      <c r="N84" s="57" t="n">
        <f aca="false">ROUND((IF(Q84="BDI 1",((1+($T$3/100))*H84),((1+($T$4/100))*H84))),2)</f>
        <v>0</v>
      </c>
      <c r="O84" s="57" t="n">
        <f aca="false">ROUND((IF(Q84="BDI 1",((1+($T$3/100))*I84),((1+($T$4/100))*I84))),2)</f>
        <v>0</v>
      </c>
      <c r="P84" s="57" t="n">
        <f aca="false">ROUND((N84+O84),2)</f>
        <v>0</v>
      </c>
      <c r="Q84" s="58" t="s">
        <v>32</v>
      </c>
      <c r="R84" s="57" t="n">
        <f aca="false">ROUND(N84*G84,2)</f>
        <v>0</v>
      </c>
      <c r="S84" s="57" t="n">
        <f aca="false">ROUND(O84*G84,2)</f>
        <v>0</v>
      </c>
      <c r="T84" s="59" t="n">
        <f aca="false">ROUND(R84+S84,2)</f>
        <v>0</v>
      </c>
    </row>
    <row r="85" customFormat="false" ht="32.8" hidden="false" customHeight="false" outlineLevel="0" collapsed="false">
      <c r="A85" s="51" t="s">
        <v>187</v>
      </c>
      <c r="B85" s="52" t="s">
        <v>8</v>
      </c>
      <c r="C85" s="60" t="n">
        <v>92770</v>
      </c>
      <c r="D85" s="54" t="s">
        <v>188</v>
      </c>
      <c r="E85" s="55" t="s">
        <v>76</v>
      </c>
      <c r="F85" s="55" t="s">
        <v>147</v>
      </c>
      <c r="G85" s="56" t="n">
        <v>548.6</v>
      </c>
      <c r="H85" s="57"/>
      <c r="I85" s="57"/>
      <c r="J85" s="57"/>
      <c r="K85" s="57" t="n">
        <f aca="false">ROUND((H85*G85),2)</f>
        <v>0</v>
      </c>
      <c r="L85" s="57" t="n">
        <f aca="false">ROUND((I85*G85),2)</f>
        <v>0</v>
      </c>
      <c r="M85" s="57" t="n">
        <f aca="false">ROUND((L85+K85),2)</f>
        <v>0</v>
      </c>
      <c r="N85" s="57" t="n">
        <f aca="false">ROUND((IF(Q85="BDI 1",((1+($T$3/100))*H85),((1+($T$4/100))*H85))),2)</f>
        <v>0</v>
      </c>
      <c r="O85" s="57" t="n">
        <f aca="false">ROUND((IF(Q85="BDI 1",((1+($T$3/100))*I85),((1+($T$4/100))*I85))),2)</f>
        <v>0</v>
      </c>
      <c r="P85" s="57" t="n">
        <f aca="false">ROUND((N85+O85),2)</f>
        <v>0</v>
      </c>
      <c r="Q85" s="58" t="s">
        <v>32</v>
      </c>
      <c r="R85" s="57" t="n">
        <f aca="false">ROUND(N85*G85,2)</f>
        <v>0</v>
      </c>
      <c r="S85" s="57" t="n">
        <f aca="false">ROUND(O85*G85,2)</f>
        <v>0</v>
      </c>
      <c r="T85" s="59" t="n">
        <f aca="false">ROUND(R85+S85,2)</f>
        <v>0</v>
      </c>
    </row>
    <row r="86" customFormat="false" ht="32.8" hidden="false" customHeight="false" outlineLevel="0" collapsed="false">
      <c r="A86" s="51" t="s">
        <v>189</v>
      </c>
      <c r="B86" s="52" t="s">
        <v>8</v>
      </c>
      <c r="C86" s="60" t="n">
        <v>92769</v>
      </c>
      <c r="D86" s="54" t="s">
        <v>190</v>
      </c>
      <c r="E86" s="55" t="s">
        <v>76</v>
      </c>
      <c r="F86" s="55" t="s">
        <v>150</v>
      </c>
      <c r="G86" s="56" t="n">
        <v>167</v>
      </c>
      <c r="H86" s="57"/>
      <c r="I86" s="57"/>
      <c r="J86" s="57"/>
      <c r="K86" s="57" t="n">
        <f aca="false">ROUND((H86*G86),2)</f>
        <v>0</v>
      </c>
      <c r="L86" s="57" t="n">
        <f aca="false">ROUND((I86*G86),2)</f>
        <v>0</v>
      </c>
      <c r="M86" s="57" t="n">
        <f aca="false">ROUND((L86+K86),2)</f>
        <v>0</v>
      </c>
      <c r="N86" s="57" t="n">
        <f aca="false">ROUND((IF(Q86="BDI 1",((1+($T$3/100))*H86),((1+($T$4/100))*H86))),2)</f>
        <v>0</v>
      </c>
      <c r="O86" s="57" t="n">
        <f aca="false">ROUND((IF(Q86="BDI 1",((1+($T$3/100))*I86),((1+($T$4/100))*I86))),2)</f>
        <v>0</v>
      </c>
      <c r="P86" s="57" t="n">
        <f aca="false">ROUND((N86+O86),2)</f>
        <v>0</v>
      </c>
      <c r="Q86" s="58" t="s">
        <v>32</v>
      </c>
      <c r="R86" s="57" t="n">
        <f aca="false">ROUND(N86*G86,2)</f>
        <v>0</v>
      </c>
      <c r="S86" s="57" t="n">
        <f aca="false">ROUND(O86*G86,2)</f>
        <v>0</v>
      </c>
      <c r="T86" s="59" t="n">
        <f aca="false">ROUND(R86+S86,2)</f>
        <v>0</v>
      </c>
    </row>
    <row r="87" customFormat="false" ht="32.8" hidden="false" customHeight="false" outlineLevel="0" collapsed="false">
      <c r="A87" s="51" t="s">
        <v>191</v>
      </c>
      <c r="B87" s="52" t="s">
        <v>8</v>
      </c>
      <c r="C87" s="60" t="n">
        <v>92771</v>
      </c>
      <c r="D87" s="54" t="s">
        <v>192</v>
      </c>
      <c r="E87" s="55" t="s">
        <v>76</v>
      </c>
      <c r="F87" s="55" t="s">
        <v>153</v>
      </c>
      <c r="G87" s="56" t="n">
        <v>130.2</v>
      </c>
      <c r="H87" s="57"/>
      <c r="I87" s="57"/>
      <c r="J87" s="57"/>
      <c r="K87" s="57" t="n">
        <f aca="false">ROUND((H87*G87),2)</f>
        <v>0</v>
      </c>
      <c r="L87" s="57" t="n">
        <f aca="false">ROUND((I87*G87),2)</f>
        <v>0</v>
      </c>
      <c r="M87" s="57" t="n">
        <f aca="false">ROUND((L87+K87),2)</f>
        <v>0</v>
      </c>
      <c r="N87" s="57" t="n">
        <f aca="false">ROUND((IF(Q87="BDI 1",((1+($T$3/100))*H87),((1+($T$4/100))*H87))),2)</f>
        <v>0</v>
      </c>
      <c r="O87" s="57" t="n">
        <f aca="false">ROUND((IF(Q87="BDI 1",((1+($T$3/100))*I87),((1+($T$4/100))*I87))),2)</f>
        <v>0</v>
      </c>
      <c r="P87" s="57" t="n">
        <f aca="false">ROUND((N87+O87),2)</f>
        <v>0</v>
      </c>
      <c r="Q87" s="58" t="s">
        <v>32</v>
      </c>
      <c r="R87" s="57" t="n">
        <f aca="false">ROUND(N87*G87,2)</f>
        <v>0</v>
      </c>
      <c r="S87" s="57" t="n">
        <f aca="false">ROUND(O87*G87,2)</f>
        <v>0</v>
      </c>
      <c r="T87" s="59" t="n">
        <f aca="false">ROUND(R87+S87,2)</f>
        <v>0</v>
      </c>
    </row>
    <row r="88" customFormat="false" ht="32.8" hidden="false" customHeight="false" outlineLevel="0" collapsed="false">
      <c r="A88" s="51" t="s">
        <v>193</v>
      </c>
      <c r="B88" s="52" t="s">
        <v>8</v>
      </c>
      <c r="C88" s="60" t="n">
        <v>92772</v>
      </c>
      <c r="D88" s="54" t="s">
        <v>194</v>
      </c>
      <c r="E88" s="55" t="s">
        <v>76</v>
      </c>
      <c r="F88" s="55" t="s">
        <v>156</v>
      </c>
      <c r="G88" s="56" t="n">
        <v>1195.4</v>
      </c>
      <c r="H88" s="57"/>
      <c r="I88" s="57"/>
      <c r="J88" s="57"/>
      <c r="K88" s="57" t="n">
        <f aca="false">ROUND((H88*G88),2)</f>
        <v>0</v>
      </c>
      <c r="L88" s="57" t="n">
        <f aca="false">ROUND((I88*G88),2)</f>
        <v>0</v>
      </c>
      <c r="M88" s="57" t="n">
        <f aca="false">ROUND((L88+K88),2)</f>
        <v>0</v>
      </c>
      <c r="N88" s="57" t="n">
        <f aca="false">ROUND((IF(Q88="BDI 1",((1+($T$3/100))*H88),((1+($T$4/100))*H88))),2)</f>
        <v>0</v>
      </c>
      <c r="O88" s="57" t="n">
        <f aca="false">ROUND((IF(Q88="BDI 1",((1+($T$3/100))*I88),((1+($T$4/100))*I88))),2)</f>
        <v>0</v>
      </c>
      <c r="P88" s="57" t="n">
        <f aca="false">ROUND((N88+O88),2)</f>
        <v>0</v>
      </c>
      <c r="Q88" s="58" t="s">
        <v>32</v>
      </c>
      <c r="R88" s="57" t="n">
        <f aca="false">ROUND(N88*G88,2)</f>
        <v>0</v>
      </c>
      <c r="S88" s="57" t="n">
        <f aca="false">ROUND(O88*G88,2)</f>
        <v>0</v>
      </c>
      <c r="T88" s="59" t="n">
        <f aca="false">ROUND(R88+S88,2)</f>
        <v>0</v>
      </c>
    </row>
    <row r="89" customFormat="false" ht="32.8" hidden="false" customHeight="false" outlineLevel="0" collapsed="false">
      <c r="A89" s="51" t="s">
        <v>195</v>
      </c>
      <c r="B89" s="52" t="s">
        <v>8</v>
      </c>
      <c r="C89" s="60" t="n">
        <v>92773</v>
      </c>
      <c r="D89" s="54" t="s">
        <v>196</v>
      </c>
      <c r="E89" s="55" t="s">
        <v>76</v>
      </c>
      <c r="F89" s="55" t="s">
        <v>175</v>
      </c>
      <c r="G89" s="56" t="n">
        <v>301.3</v>
      </c>
      <c r="H89" s="57"/>
      <c r="I89" s="57"/>
      <c r="J89" s="57"/>
      <c r="K89" s="57" t="n">
        <f aca="false">ROUND((H89*G89),2)</f>
        <v>0</v>
      </c>
      <c r="L89" s="57" t="n">
        <f aca="false">ROUND((I89*G89),2)</f>
        <v>0</v>
      </c>
      <c r="M89" s="57" t="n">
        <f aca="false">ROUND((L89+K89),2)</f>
        <v>0</v>
      </c>
      <c r="N89" s="57" t="n">
        <f aca="false">ROUND((IF(Q89="BDI 1",((1+($T$3/100))*H89),((1+($T$4/100))*H89))),2)</f>
        <v>0</v>
      </c>
      <c r="O89" s="57" t="n">
        <f aca="false">ROUND((IF(Q89="BDI 1",((1+($T$3/100))*I89),((1+($T$4/100))*I89))),2)</f>
        <v>0</v>
      </c>
      <c r="P89" s="57" t="n">
        <f aca="false">ROUND((N89+O89),2)</f>
        <v>0</v>
      </c>
      <c r="Q89" s="58" t="s">
        <v>32</v>
      </c>
      <c r="R89" s="57" t="n">
        <f aca="false">ROUND(N89*G89,2)</f>
        <v>0</v>
      </c>
      <c r="S89" s="57" t="n">
        <f aca="false">ROUND(O89*G89,2)</f>
        <v>0</v>
      </c>
      <c r="T89" s="59" t="n">
        <f aca="false">ROUND(R89+S89,2)</f>
        <v>0</v>
      </c>
    </row>
    <row r="90" customFormat="false" ht="32.8" hidden="false" customHeight="false" outlineLevel="0" collapsed="false">
      <c r="A90" s="51" t="s">
        <v>197</v>
      </c>
      <c r="B90" s="52" t="s">
        <v>8</v>
      </c>
      <c r="C90" s="60" t="n">
        <v>92768</v>
      </c>
      <c r="D90" s="54" t="s">
        <v>198</v>
      </c>
      <c r="E90" s="55" t="s">
        <v>76</v>
      </c>
      <c r="F90" s="55" t="s">
        <v>178</v>
      </c>
      <c r="G90" s="56" t="n">
        <v>597.6</v>
      </c>
      <c r="H90" s="57"/>
      <c r="I90" s="57"/>
      <c r="J90" s="57"/>
      <c r="K90" s="57" t="n">
        <f aca="false">ROUND((H90*G90),2)</f>
        <v>0</v>
      </c>
      <c r="L90" s="57" t="n">
        <f aca="false">ROUND((I90*G90),2)</f>
        <v>0</v>
      </c>
      <c r="M90" s="57" t="n">
        <f aca="false">ROUND((L90+K90),2)</f>
        <v>0</v>
      </c>
      <c r="N90" s="57" t="n">
        <f aca="false">ROUND((IF(Q90="BDI 1",((1+($T$3/100))*H90),((1+($T$4/100))*H90))),2)</f>
        <v>0</v>
      </c>
      <c r="O90" s="57" t="n">
        <f aca="false">ROUND((IF(Q90="BDI 1",((1+($T$3/100))*I90),((1+($T$4/100))*I90))),2)</f>
        <v>0</v>
      </c>
      <c r="P90" s="57" t="n">
        <f aca="false">ROUND((N90+O90),2)</f>
        <v>0</v>
      </c>
      <c r="Q90" s="58" t="s">
        <v>32</v>
      </c>
      <c r="R90" s="57" t="n">
        <f aca="false">ROUND(N90*G90,2)</f>
        <v>0</v>
      </c>
      <c r="S90" s="57" t="n">
        <f aca="false">ROUND(O90*G90,2)</f>
        <v>0</v>
      </c>
      <c r="T90" s="59" t="n">
        <f aca="false">ROUND(R90+S90,2)</f>
        <v>0</v>
      </c>
      <c r="U90" s="45"/>
    </row>
    <row r="91" customFormat="false" ht="43.25" hidden="false" customHeight="false" outlineLevel="0" collapsed="false">
      <c r="A91" s="51" t="s">
        <v>199</v>
      </c>
      <c r="B91" s="52" t="s">
        <v>8</v>
      </c>
      <c r="C91" s="60" t="n">
        <v>103760</v>
      </c>
      <c r="D91" s="54" t="s">
        <v>200</v>
      </c>
      <c r="E91" s="55" t="s">
        <v>41</v>
      </c>
      <c r="F91" s="55" t="s">
        <v>180</v>
      </c>
      <c r="G91" s="56" t="n">
        <v>123</v>
      </c>
      <c r="H91" s="57"/>
      <c r="I91" s="57"/>
      <c r="J91" s="57"/>
      <c r="K91" s="57" t="n">
        <f aca="false">ROUND((H91*G91),2)</f>
        <v>0</v>
      </c>
      <c r="L91" s="57" t="n">
        <f aca="false">ROUND((I91*G91),2)</f>
        <v>0</v>
      </c>
      <c r="M91" s="57" t="n">
        <f aca="false">ROUND((L91+K91),2)</f>
        <v>0</v>
      </c>
      <c r="N91" s="57" t="n">
        <f aca="false">ROUND((IF(Q91="BDI 1",((1+($T$3/100))*H91),((1+($T$4/100))*H91))),2)</f>
        <v>0</v>
      </c>
      <c r="O91" s="57" t="n">
        <f aca="false">ROUND((IF(Q91="BDI 1",((1+($T$3/100))*I91),((1+($T$4/100))*I91))),2)</f>
        <v>0</v>
      </c>
      <c r="P91" s="57" t="n">
        <f aca="false">ROUND((N91+O91),2)</f>
        <v>0</v>
      </c>
      <c r="Q91" s="58" t="s">
        <v>32</v>
      </c>
      <c r="R91" s="57" t="n">
        <f aca="false">ROUND(N91*G91,2)</f>
        <v>0</v>
      </c>
      <c r="S91" s="57" t="n">
        <f aca="false">ROUND(O91*G91,2)</f>
        <v>0</v>
      </c>
      <c r="T91" s="59" t="n">
        <f aca="false">ROUND(R91+S91,2)</f>
        <v>0</v>
      </c>
    </row>
    <row r="92" customFormat="false" ht="15" hidden="false" customHeight="false" outlineLevel="0" collapsed="false">
      <c r="A92" s="46" t="s">
        <v>201</v>
      </c>
      <c r="B92" s="47"/>
      <c r="C92" s="48"/>
      <c r="D92" s="39" t="s">
        <v>202</v>
      </c>
      <c r="E92" s="39"/>
      <c r="F92" s="39"/>
      <c r="G92" s="49"/>
      <c r="H92" s="50"/>
      <c r="I92" s="50"/>
      <c r="J92" s="50"/>
      <c r="K92" s="50" t="n">
        <f aca="false">ROUND((SUM(K94:K102)),2)</f>
        <v>0</v>
      </c>
      <c r="L92" s="50" t="n">
        <f aca="false">ROUND((SUM(L94:L102)),2)</f>
        <v>0</v>
      </c>
      <c r="M92" s="50" t="n">
        <f aca="false">ROUND((SUM(M94:M102)),2)</f>
        <v>0</v>
      </c>
      <c r="N92" s="50"/>
      <c r="O92" s="50"/>
      <c r="P92" s="50"/>
      <c r="Q92" s="50"/>
      <c r="R92" s="50" t="n">
        <f aca="false">ROUND((SUM(R94:R102)),2)</f>
        <v>0</v>
      </c>
      <c r="S92" s="50" t="n">
        <f aca="false">ROUND((SUM(S94:S102)),2)</f>
        <v>0</v>
      </c>
      <c r="T92" s="50" t="n">
        <f aca="false">ROUND((SUM(T94:T102)),2)</f>
        <v>0</v>
      </c>
    </row>
    <row r="93" customFormat="false" ht="15" hidden="false" customHeight="false" outlineLevel="0" collapsed="false">
      <c r="A93" s="46" t="s">
        <v>203</v>
      </c>
      <c r="B93" s="47"/>
      <c r="C93" s="48"/>
      <c r="D93" s="39" t="s">
        <v>138</v>
      </c>
      <c r="E93" s="39"/>
      <c r="F93" s="39"/>
      <c r="G93" s="49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</row>
    <row r="94" customFormat="false" ht="32.8" hidden="false" customHeight="false" outlineLevel="0" collapsed="false">
      <c r="A94" s="51" t="s">
        <v>204</v>
      </c>
      <c r="B94" s="52" t="s">
        <v>8</v>
      </c>
      <c r="C94" s="60" t="n">
        <v>92761</v>
      </c>
      <c r="D94" s="54" t="s">
        <v>205</v>
      </c>
      <c r="E94" s="55" t="s">
        <v>76</v>
      </c>
      <c r="F94" s="55" t="s">
        <v>141</v>
      </c>
      <c r="G94" s="56" t="n">
        <v>110</v>
      </c>
      <c r="H94" s="57"/>
      <c r="I94" s="57"/>
      <c r="J94" s="57"/>
      <c r="K94" s="57" t="n">
        <f aca="false">ROUND((H94*G94),2)</f>
        <v>0</v>
      </c>
      <c r="L94" s="57" t="n">
        <f aca="false">ROUND((I94*G94),2)</f>
        <v>0</v>
      </c>
      <c r="M94" s="57" t="n">
        <f aca="false">ROUND((L94+K94),2)</f>
        <v>0</v>
      </c>
      <c r="N94" s="57" t="n">
        <f aca="false">ROUND((IF(Q94="BDI 1",((1+($T$3/100))*H94),((1+($T$4/100))*H94))),2)</f>
        <v>0</v>
      </c>
      <c r="O94" s="57" t="n">
        <f aca="false">ROUND((IF(Q94="BDI 1",((1+($T$3/100))*I94),((1+($T$4/100))*I94))),2)</f>
        <v>0</v>
      </c>
      <c r="P94" s="57" t="n">
        <f aca="false">ROUND((N94+O94),2)</f>
        <v>0</v>
      </c>
      <c r="Q94" s="58" t="s">
        <v>32</v>
      </c>
      <c r="R94" s="57" t="n">
        <f aca="false">ROUND(N94*G94,2)</f>
        <v>0</v>
      </c>
      <c r="S94" s="57" t="n">
        <f aca="false">ROUND(O94*G94,2)</f>
        <v>0</v>
      </c>
      <c r="T94" s="59" t="n">
        <f aca="false">ROUND(R94+S94,2)</f>
        <v>0</v>
      </c>
    </row>
    <row r="95" customFormat="false" ht="32.8" hidden="false" customHeight="false" outlineLevel="0" collapsed="false">
      <c r="A95" s="51" t="s">
        <v>206</v>
      </c>
      <c r="B95" s="52" t="s">
        <v>8</v>
      </c>
      <c r="C95" s="60" t="n">
        <v>92759</v>
      </c>
      <c r="D95" s="54" t="s">
        <v>149</v>
      </c>
      <c r="E95" s="55" t="s">
        <v>76</v>
      </c>
      <c r="F95" s="55" t="s">
        <v>144</v>
      </c>
      <c r="G95" s="56" t="n">
        <v>23</v>
      </c>
      <c r="H95" s="57"/>
      <c r="I95" s="57"/>
      <c r="J95" s="57"/>
      <c r="K95" s="57" t="n">
        <f aca="false">ROUND((H95*G95),2)</f>
        <v>0</v>
      </c>
      <c r="L95" s="57" t="n">
        <f aca="false">ROUND((I95*G95),2)</f>
        <v>0</v>
      </c>
      <c r="M95" s="57" t="n">
        <f aca="false">ROUND((L95+K95),2)</f>
        <v>0</v>
      </c>
      <c r="N95" s="57" t="n">
        <f aca="false">ROUND((IF(Q95="BDI 1",((1+($T$3/100))*H95),((1+($T$4/100))*H95))),2)</f>
        <v>0</v>
      </c>
      <c r="O95" s="57" t="n">
        <f aca="false">ROUND((IF(Q95="BDI 1",((1+($T$3/100))*I95),((1+($T$4/100))*I95))),2)</f>
        <v>0</v>
      </c>
      <c r="P95" s="57" t="n">
        <f aca="false">ROUND((N95+O95),2)</f>
        <v>0</v>
      </c>
      <c r="Q95" s="58" t="s">
        <v>32</v>
      </c>
      <c r="R95" s="57" t="n">
        <f aca="false">ROUND(N95*G95,2)</f>
        <v>0</v>
      </c>
      <c r="S95" s="57" t="n">
        <f aca="false">ROUND(O95*G95,2)</f>
        <v>0</v>
      </c>
      <c r="T95" s="59" t="n">
        <f aca="false">ROUND(R95+S95,2)</f>
        <v>0</v>
      </c>
    </row>
    <row r="96" customFormat="false" ht="22.35" hidden="false" customHeight="false" outlineLevel="0" collapsed="false">
      <c r="A96" s="51" t="s">
        <v>207</v>
      </c>
      <c r="B96" s="52" t="s">
        <v>47</v>
      </c>
      <c r="C96" s="60" t="n">
        <v>432</v>
      </c>
      <c r="D96" s="54" t="s">
        <v>155</v>
      </c>
      <c r="E96" s="55" t="s">
        <v>61</v>
      </c>
      <c r="F96" s="55" t="s">
        <v>147</v>
      </c>
      <c r="G96" s="56" t="n">
        <v>0.91</v>
      </c>
      <c r="H96" s="57"/>
      <c r="I96" s="57"/>
      <c r="J96" s="57"/>
      <c r="K96" s="57" t="n">
        <f aca="false">ROUND((H96*G96),2)</f>
        <v>0</v>
      </c>
      <c r="L96" s="57" t="n">
        <f aca="false">ROUND((I96*G96),2)</f>
        <v>0</v>
      </c>
      <c r="M96" s="57" t="n">
        <f aca="false">ROUND((L96+K96),2)</f>
        <v>0</v>
      </c>
      <c r="N96" s="57" t="n">
        <f aca="false">ROUND((IF(Q96="BDI 1",((1+($T$3/100))*H96),((1+($T$4/100))*H96))),2)</f>
        <v>0</v>
      </c>
      <c r="O96" s="57" t="n">
        <f aca="false">ROUND((IF(Q96="BDI 1",((1+($T$3/100))*I96),((1+($T$4/100))*I96))),2)</f>
        <v>0</v>
      </c>
      <c r="P96" s="57" t="n">
        <f aca="false">ROUND((N96+O96),2)</f>
        <v>0</v>
      </c>
      <c r="Q96" s="58" t="s">
        <v>32</v>
      </c>
      <c r="R96" s="57" t="n">
        <f aca="false">ROUND(N96*G96,2)</f>
        <v>0</v>
      </c>
      <c r="S96" s="57" t="n">
        <f aca="false">ROUND(O96*G96,2)</f>
        <v>0</v>
      </c>
      <c r="T96" s="59" t="n">
        <f aca="false">ROUND(R96+S96,2)</f>
        <v>0</v>
      </c>
    </row>
    <row r="97" customFormat="false" ht="22.35" hidden="false" customHeight="false" outlineLevel="0" collapsed="false">
      <c r="A97" s="51" t="s">
        <v>208</v>
      </c>
      <c r="B97" s="52" t="s">
        <v>8</v>
      </c>
      <c r="C97" s="60" t="n">
        <v>92269</v>
      </c>
      <c r="D97" s="54" t="s">
        <v>152</v>
      </c>
      <c r="E97" s="55" t="s">
        <v>41</v>
      </c>
      <c r="F97" s="55" t="s">
        <v>150</v>
      </c>
      <c r="G97" s="56" t="n">
        <v>23.27</v>
      </c>
      <c r="H97" s="57"/>
      <c r="I97" s="57"/>
      <c r="J97" s="57"/>
      <c r="K97" s="57" t="n">
        <f aca="false">ROUND((H97*G97),2)</f>
        <v>0</v>
      </c>
      <c r="L97" s="57" t="n">
        <f aca="false">ROUND((I97*G97),2)</f>
        <v>0</v>
      </c>
      <c r="M97" s="57" t="n">
        <f aca="false">ROUND((L97+K97),2)</f>
        <v>0</v>
      </c>
      <c r="N97" s="57" t="n">
        <f aca="false">ROUND((IF(Q97="BDI 1",((1+($T$3/100))*H97),((1+($T$4/100))*H97))),2)</f>
        <v>0</v>
      </c>
      <c r="O97" s="57" t="n">
        <f aca="false">ROUND((IF(Q97="BDI 1",((1+($T$3/100))*I97),((1+($T$4/100))*I97))),2)</f>
        <v>0</v>
      </c>
      <c r="P97" s="57" t="n">
        <f aca="false">ROUND((N97+O97),2)</f>
        <v>0</v>
      </c>
      <c r="Q97" s="58" t="s">
        <v>32</v>
      </c>
      <c r="R97" s="57" t="n">
        <f aca="false">ROUND(N97*G97,2)</f>
        <v>0</v>
      </c>
      <c r="S97" s="57" t="n">
        <f aca="false">ROUND(O97*G97,2)</f>
        <v>0</v>
      </c>
      <c r="T97" s="59" t="n">
        <f aca="false">ROUND(R97+S97,2)</f>
        <v>0</v>
      </c>
    </row>
    <row r="98" customFormat="false" ht="15" hidden="false" customHeight="false" outlineLevel="0" collapsed="false">
      <c r="A98" s="46" t="s">
        <v>209</v>
      </c>
      <c r="B98" s="47"/>
      <c r="C98" s="48"/>
      <c r="D98" s="39" t="s">
        <v>210</v>
      </c>
      <c r="E98" s="39"/>
      <c r="F98" s="39"/>
      <c r="G98" s="49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</row>
    <row r="99" customFormat="false" ht="32.8" hidden="false" customHeight="false" outlineLevel="0" collapsed="false">
      <c r="A99" s="51" t="s">
        <v>204</v>
      </c>
      <c r="B99" s="52" t="s">
        <v>8</v>
      </c>
      <c r="C99" s="60" t="n">
        <v>92761</v>
      </c>
      <c r="D99" s="54" t="s">
        <v>205</v>
      </c>
      <c r="E99" s="55" t="s">
        <v>76</v>
      </c>
      <c r="F99" s="55" t="s">
        <v>141</v>
      </c>
      <c r="G99" s="56" t="n">
        <v>176</v>
      </c>
      <c r="H99" s="57"/>
      <c r="I99" s="57"/>
      <c r="J99" s="57"/>
      <c r="K99" s="57" t="n">
        <f aca="false">ROUND((H99*G99),2)</f>
        <v>0</v>
      </c>
      <c r="L99" s="57" t="n">
        <f aca="false">ROUND((I99*G99),2)</f>
        <v>0</v>
      </c>
      <c r="M99" s="57" t="n">
        <f aca="false">ROUND((L99+K99),2)</f>
        <v>0</v>
      </c>
      <c r="N99" s="57" t="n">
        <f aca="false">ROUND((IF(Q99="BDI 1",((1+($T$3/100))*H99),((1+($T$4/100))*H99))),2)</f>
        <v>0</v>
      </c>
      <c r="O99" s="57" t="n">
        <f aca="false">ROUND((IF(Q99="BDI 1",((1+($T$3/100))*I99),((1+($T$4/100))*I99))),2)</f>
        <v>0</v>
      </c>
      <c r="P99" s="57" t="n">
        <f aca="false">ROUND((N99+O99),2)</f>
        <v>0</v>
      </c>
      <c r="Q99" s="58" t="s">
        <v>32</v>
      </c>
      <c r="R99" s="57" t="n">
        <f aca="false">ROUND(N99*G99,2)</f>
        <v>0</v>
      </c>
      <c r="S99" s="57" t="n">
        <f aca="false">ROUND(O99*G99,2)</f>
        <v>0</v>
      </c>
      <c r="T99" s="59" t="n">
        <f aca="false">ROUND(R99+S99,2)</f>
        <v>0</v>
      </c>
    </row>
    <row r="100" customFormat="false" ht="32.8" hidden="false" customHeight="false" outlineLevel="0" collapsed="false">
      <c r="A100" s="51" t="s">
        <v>206</v>
      </c>
      <c r="B100" s="52" t="s">
        <v>8</v>
      </c>
      <c r="C100" s="60" t="n">
        <v>92759</v>
      </c>
      <c r="D100" s="54" t="s">
        <v>149</v>
      </c>
      <c r="E100" s="55" t="s">
        <v>76</v>
      </c>
      <c r="F100" s="55" t="s">
        <v>144</v>
      </c>
      <c r="G100" s="56" t="n">
        <v>60</v>
      </c>
      <c r="H100" s="57"/>
      <c r="I100" s="57"/>
      <c r="J100" s="57"/>
      <c r="K100" s="57" t="n">
        <f aca="false">ROUND((H100*G100),2)</f>
        <v>0</v>
      </c>
      <c r="L100" s="57" t="n">
        <f aca="false">ROUND((I100*G100),2)</f>
        <v>0</v>
      </c>
      <c r="M100" s="57" t="n">
        <f aca="false">ROUND((L100+K100),2)</f>
        <v>0</v>
      </c>
      <c r="N100" s="57" t="n">
        <f aca="false">ROUND((IF(Q100="BDI 1",((1+($T$3/100))*H100),((1+($T$4/100))*H100))),2)</f>
        <v>0</v>
      </c>
      <c r="O100" s="57" t="n">
        <f aca="false">ROUND((IF(Q100="BDI 1",((1+($T$3/100))*I100),((1+($T$4/100))*I100))),2)</f>
        <v>0</v>
      </c>
      <c r="P100" s="57" t="n">
        <f aca="false">ROUND((N100+O100),2)</f>
        <v>0</v>
      </c>
      <c r="Q100" s="58" t="s">
        <v>32</v>
      </c>
      <c r="R100" s="57" t="n">
        <f aca="false">ROUND(N100*G100,2)</f>
        <v>0</v>
      </c>
      <c r="S100" s="57" t="n">
        <f aca="false">ROUND(O100*G100,2)</f>
        <v>0</v>
      </c>
      <c r="T100" s="59" t="n">
        <f aca="false">ROUND(R100+S100,2)</f>
        <v>0</v>
      </c>
    </row>
    <row r="101" customFormat="false" ht="22.35" hidden="false" customHeight="false" outlineLevel="0" collapsed="false">
      <c r="A101" s="51" t="s">
        <v>207</v>
      </c>
      <c r="B101" s="52" t="s">
        <v>47</v>
      </c>
      <c r="C101" s="60" t="n">
        <v>434</v>
      </c>
      <c r="D101" s="54" t="s">
        <v>186</v>
      </c>
      <c r="E101" s="55" t="s">
        <v>61</v>
      </c>
      <c r="F101" s="55" t="s">
        <v>147</v>
      </c>
      <c r="G101" s="56" t="n">
        <v>2.53</v>
      </c>
      <c r="H101" s="57"/>
      <c r="I101" s="57"/>
      <c r="J101" s="57"/>
      <c r="K101" s="57" t="n">
        <f aca="false">ROUND((H101*G101),2)</f>
        <v>0</v>
      </c>
      <c r="L101" s="57" t="n">
        <f aca="false">ROUND((I101*G101),2)</f>
        <v>0</v>
      </c>
      <c r="M101" s="57" t="n">
        <f aca="false">ROUND((L101+K101),2)</f>
        <v>0</v>
      </c>
      <c r="N101" s="57" t="n">
        <f aca="false">ROUND((IF(Q101="BDI 1",((1+($T$3/100))*H101),((1+($T$4/100))*H101))),2)</f>
        <v>0</v>
      </c>
      <c r="O101" s="57" t="n">
        <f aca="false">ROUND((IF(Q101="BDI 1",((1+($T$3/100))*I101),((1+($T$4/100))*I101))),2)</f>
        <v>0</v>
      </c>
      <c r="P101" s="57" t="n">
        <f aca="false">ROUND((N101+O101),2)</f>
        <v>0</v>
      </c>
      <c r="Q101" s="58" t="s">
        <v>32</v>
      </c>
      <c r="R101" s="57" t="n">
        <f aca="false">ROUND(N101*G101,2)</f>
        <v>0</v>
      </c>
      <c r="S101" s="57" t="n">
        <f aca="false">ROUND(O101*G101,2)</f>
        <v>0</v>
      </c>
      <c r="T101" s="59" t="n">
        <f aca="false">ROUND(R101+S101,2)</f>
        <v>0</v>
      </c>
    </row>
    <row r="102" customFormat="false" ht="22.35" hidden="false" customHeight="false" outlineLevel="0" collapsed="false">
      <c r="A102" s="51" t="s">
        <v>208</v>
      </c>
      <c r="B102" s="52" t="s">
        <v>8</v>
      </c>
      <c r="C102" s="60" t="n">
        <v>92270</v>
      </c>
      <c r="D102" s="54" t="s">
        <v>211</v>
      </c>
      <c r="E102" s="55" t="s">
        <v>41</v>
      </c>
      <c r="F102" s="55" t="s">
        <v>150</v>
      </c>
      <c r="G102" s="56" t="n">
        <v>56.04</v>
      </c>
      <c r="H102" s="57"/>
      <c r="I102" s="57"/>
      <c r="J102" s="57"/>
      <c r="K102" s="57" t="n">
        <f aca="false">ROUND((H102*G102),2)</f>
        <v>0</v>
      </c>
      <c r="L102" s="57" t="n">
        <f aca="false">ROUND((I102*G102),2)</f>
        <v>0</v>
      </c>
      <c r="M102" s="57" t="n">
        <f aca="false">ROUND((L102+K102),2)</f>
        <v>0</v>
      </c>
      <c r="N102" s="57" t="n">
        <f aca="false">ROUND((IF(Q102="BDI 1",((1+($T$3/100))*H102),((1+($T$4/100))*H102))),2)</f>
        <v>0</v>
      </c>
      <c r="O102" s="57" t="n">
        <f aca="false">ROUND((IF(Q102="BDI 1",((1+($T$3/100))*I102),((1+($T$4/100))*I102))),2)</f>
        <v>0</v>
      </c>
      <c r="P102" s="57" t="n">
        <f aca="false">ROUND((N102+O102),2)</f>
        <v>0</v>
      </c>
      <c r="Q102" s="58" t="s">
        <v>32</v>
      </c>
      <c r="R102" s="57" t="n">
        <f aca="false">ROUND(N102*G102,2)</f>
        <v>0</v>
      </c>
      <c r="S102" s="57" t="n">
        <f aca="false">ROUND(O102*G102,2)</f>
        <v>0</v>
      </c>
      <c r="T102" s="59" t="n">
        <f aca="false">ROUND(R102+S102,2)</f>
        <v>0</v>
      </c>
    </row>
    <row r="103" customFormat="false" ht="15" hidden="false" customHeight="false" outlineLevel="0" collapsed="false">
      <c r="A103" s="46" t="s">
        <v>212</v>
      </c>
      <c r="B103" s="47"/>
      <c r="C103" s="48"/>
      <c r="D103" s="39" t="s">
        <v>213</v>
      </c>
      <c r="E103" s="39"/>
      <c r="F103" s="39"/>
      <c r="G103" s="49"/>
      <c r="H103" s="50"/>
      <c r="I103" s="50"/>
      <c r="J103" s="50"/>
      <c r="K103" s="50" t="n">
        <f aca="false">ROUND((SUM(K104:K105)),2)</f>
        <v>0</v>
      </c>
      <c r="L103" s="50" t="n">
        <f aca="false">ROUND((SUM(L104:L105)),2)</f>
        <v>0</v>
      </c>
      <c r="M103" s="50" t="n">
        <f aca="false">ROUND((SUM(M104:M105)),2)</f>
        <v>0</v>
      </c>
      <c r="N103" s="50"/>
      <c r="O103" s="50"/>
      <c r="P103" s="50"/>
      <c r="Q103" s="50"/>
      <c r="R103" s="50" t="n">
        <f aca="false">ROUND((SUM(R104:R105)),2)</f>
        <v>0</v>
      </c>
      <c r="S103" s="50" t="n">
        <f aca="false">ROUND((SUM(S104:S105)),2)</f>
        <v>0</v>
      </c>
      <c r="T103" s="50" t="n">
        <f aca="false">ROUND((SUM(T104:T105)),2)</f>
        <v>0</v>
      </c>
    </row>
    <row r="104" customFormat="false" ht="22.35" hidden="false" customHeight="false" outlineLevel="0" collapsed="false">
      <c r="A104" s="51" t="s">
        <v>214</v>
      </c>
      <c r="B104" s="52" t="s">
        <v>8</v>
      </c>
      <c r="C104" s="60" t="n">
        <v>93187</v>
      </c>
      <c r="D104" s="54" t="s">
        <v>215</v>
      </c>
      <c r="E104" s="55" t="s">
        <v>67</v>
      </c>
      <c r="F104" s="55" t="s">
        <v>141</v>
      </c>
      <c r="G104" s="56" t="n">
        <v>43.14</v>
      </c>
      <c r="H104" s="57"/>
      <c r="I104" s="57"/>
      <c r="J104" s="57"/>
      <c r="K104" s="57" t="n">
        <f aca="false">ROUND((H104*G104),2)</f>
        <v>0</v>
      </c>
      <c r="L104" s="57" t="n">
        <f aca="false">ROUND((I104*G104),2)</f>
        <v>0</v>
      </c>
      <c r="M104" s="57" t="n">
        <f aca="false">ROUND((L104+K104),2)</f>
        <v>0</v>
      </c>
      <c r="N104" s="57" t="n">
        <f aca="false">ROUND((IF(Q104="BDI 1",((1+($T$3/100))*H104),((1+($T$4/100))*H104))),2)</f>
        <v>0</v>
      </c>
      <c r="O104" s="57" t="n">
        <f aca="false">ROUND((IF(Q104="BDI 1",((1+($T$3/100))*I104),((1+($T$4/100))*I104))),2)</f>
        <v>0</v>
      </c>
      <c r="P104" s="57" t="n">
        <f aca="false">ROUND((N104+O104),2)</f>
        <v>0</v>
      </c>
      <c r="Q104" s="58" t="s">
        <v>32</v>
      </c>
      <c r="R104" s="57" t="n">
        <f aca="false">ROUND(N104*G104,2)</f>
        <v>0</v>
      </c>
      <c r="S104" s="57" t="n">
        <f aca="false">ROUND(O104*G104,2)</f>
        <v>0</v>
      </c>
      <c r="T104" s="59" t="n">
        <f aca="false">ROUND(R104+S104,2)</f>
        <v>0</v>
      </c>
    </row>
    <row r="105" customFormat="false" ht="22.35" hidden="false" customHeight="false" outlineLevel="0" collapsed="false">
      <c r="A105" s="51" t="s">
        <v>216</v>
      </c>
      <c r="B105" s="52" t="s">
        <v>8</v>
      </c>
      <c r="C105" s="60" t="n">
        <v>93197</v>
      </c>
      <c r="D105" s="54" t="s">
        <v>217</v>
      </c>
      <c r="E105" s="55" t="s">
        <v>67</v>
      </c>
      <c r="F105" s="55" t="s">
        <v>144</v>
      </c>
      <c r="G105" s="56" t="n">
        <v>34.74</v>
      </c>
      <c r="H105" s="57"/>
      <c r="I105" s="57"/>
      <c r="J105" s="57"/>
      <c r="K105" s="57" t="n">
        <f aca="false">ROUND((H105*G105),2)</f>
        <v>0</v>
      </c>
      <c r="L105" s="57" t="n">
        <f aca="false">ROUND((I105*G105),2)</f>
        <v>0</v>
      </c>
      <c r="M105" s="57" t="n">
        <f aca="false">ROUND((L105+K105),2)</f>
        <v>0</v>
      </c>
      <c r="N105" s="57" t="n">
        <f aca="false">ROUND((IF(Q105="BDI 1",((1+($T$3/100))*H105),((1+($T$4/100))*H105))),2)</f>
        <v>0</v>
      </c>
      <c r="O105" s="57" t="n">
        <f aca="false">ROUND((IF(Q105="BDI 1",((1+($T$3/100))*I105),((1+($T$4/100))*I105))),2)</f>
        <v>0</v>
      </c>
      <c r="P105" s="57" t="n">
        <f aca="false">ROUND((N105+O105),2)</f>
        <v>0</v>
      </c>
      <c r="Q105" s="58" t="s">
        <v>32</v>
      </c>
      <c r="R105" s="57" t="n">
        <f aca="false">ROUND(N105*G105,2)</f>
        <v>0</v>
      </c>
      <c r="S105" s="57" t="n">
        <f aca="false">ROUND(O105*G105,2)</f>
        <v>0</v>
      </c>
      <c r="T105" s="59" t="n">
        <f aca="false">ROUND(R105+S105,2)</f>
        <v>0</v>
      </c>
    </row>
    <row r="106" customFormat="false" ht="15" hidden="false" customHeight="false" outlineLevel="0" collapsed="false">
      <c r="A106" s="28"/>
      <c r="B106" s="28"/>
      <c r="C106" s="31"/>
      <c r="D106" s="61"/>
      <c r="E106" s="31"/>
      <c r="F106" s="31"/>
      <c r="G106" s="32"/>
      <c r="H106" s="62"/>
      <c r="I106" s="62"/>
      <c r="J106" s="62"/>
      <c r="K106" s="62"/>
      <c r="L106" s="62"/>
      <c r="M106" s="62"/>
      <c r="N106" s="34"/>
      <c r="O106" s="34"/>
      <c r="P106" s="34"/>
      <c r="Q106" s="34"/>
      <c r="R106" s="34"/>
      <c r="S106" s="34"/>
      <c r="T106" s="35"/>
    </row>
    <row r="107" customFormat="false" ht="15" hidden="false" customHeight="false" outlineLevel="0" collapsed="false">
      <c r="A107" s="36" t="n">
        <v>5</v>
      </c>
      <c r="B107" s="37"/>
      <c r="C107" s="38"/>
      <c r="D107" s="39" t="s">
        <v>218</v>
      </c>
      <c r="E107" s="40"/>
      <c r="F107" s="40"/>
      <c r="G107" s="41"/>
      <c r="H107" s="41"/>
      <c r="I107" s="41"/>
      <c r="J107" s="42"/>
      <c r="K107" s="43" t="n">
        <f aca="false">SUM(K108:K113)/2</f>
        <v>0</v>
      </c>
      <c r="L107" s="43" t="n">
        <f aca="false">SUM(L108:L113)/2</f>
        <v>0</v>
      </c>
      <c r="M107" s="43" t="n">
        <f aca="false">SUM(M108:M113)/2</f>
        <v>0</v>
      </c>
      <c r="N107" s="44"/>
      <c r="O107" s="44"/>
      <c r="P107" s="44"/>
      <c r="Q107" s="44"/>
      <c r="R107" s="43" t="n">
        <f aca="false">SUM(R108:R113)/2</f>
        <v>0</v>
      </c>
      <c r="S107" s="43" t="n">
        <f aca="false">SUM(S108:S113)/2</f>
        <v>0</v>
      </c>
      <c r="T107" s="43" t="n">
        <f aca="false">SUM(T108:T113)/2</f>
        <v>0</v>
      </c>
    </row>
    <row r="108" customFormat="false" ht="15" hidden="false" customHeight="false" outlineLevel="0" collapsed="false">
      <c r="A108" s="46" t="s">
        <v>219</v>
      </c>
      <c r="B108" s="47"/>
      <c r="C108" s="48"/>
      <c r="D108" s="39" t="s">
        <v>220</v>
      </c>
      <c r="E108" s="39"/>
      <c r="F108" s="39"/>
      <c r="G108" s="49"/>
      <c r="H108" s="50"/>
      <c r="I108" s="50"/>
      <c r="J108" s="50"/>
      <c r="K108" s="50" t="n">
        <f aca="false">ROUND((SUM(K109:K110)),2)</f>
        <v>0</v>
      </c>
      <c r="L108" s="50" t="n">
        <f aca="false">ROUND((SUM(L109:L110)),2)</f>
        <v>0</v>
      </c>
      <c r="M108" s="50" t="n">
        <f aca="false">ROUND((SUM(M109:M110)),2)</f>
        <v>0</v>
      </c>
      <c r="N108" s="50"/>
      <c r="O108" s="50"/>
      <c r="P108" s="50"/>
      <c r="Q108" s="50"/>
      <c r="R108" s="50" t="n">
        <f aca="false">ROUND((SUM(R109:R110)),2)</f>
        <v>0</v>
      </c>
      <c r="S108" s="50" t="n">
        <f aca="false">ROUND((SUM(S109:S110)),2)</f>
        <v>0</v>
      </c>
      <c r="T108" s="50" t="n">
        <f aca="false">ROUND((SUM(T109:T110)),2)</f>
        <v>0</v>
      </c>
    </row>
    <row r="109" customFormat="false" ht="43.25" hidden="false" customHeight="false" outlineLevel="0" collapsed="false">
      <c r="A109" s="51" t="s">
        <v>221</v>
      </c>
      <c r="B109" s="52" t="s">
        <v>8</v>
      </c>
      <c r="C109" s="60" t="n">
        <v>103334</v>
      </c>
      <c r="D109" s="54" t="s">
        <v>222</v>
      </c>
      <c r="E109" s="55" t="s">
        <v>41</v>
      </c>
      <c r="F109" s="55" t="s">
        <v>141</v>
      </c>
      <c r="G109" s="56" t="n">
        <v>121.32</v>
      </c>
      <c r="H109" s="57"/>
      <c r="I109" s="57"/>
      <c r="J109" s="57"/>
      <c r="K109" s="57" t="n">
        <f aca="false">ROUND((H109*G109),2)</f>
        <v>0</v>
      </c>
      <c r="L109" s="57" t="n">
        <f aca="false">ROUND((I109*G109),2)</f>
        <v>0</v>
      </c>
      <c r="M109" s="57" t="n">
        <f aca="false">ROUND((L109+K109),2)</f>
        <v>0</v>
      </c>
      <c r="N109" s="57" t="n">
        <f aca="false">ROUND((IF(Q109="BDI 1",((1+($T$3/100))*H109),((1+($T$4/100))*H109))),2)</f>
        <v>0</v>
      </c>
      <c r="O109" s="57" t="n">
        <f aca="false">ROUND((IF(Q109="BDI 1",((1+($T$3/100))*I109),((1+($T$4/100))*I109))),2)</f>
        <v>0</v>
      </c>
      <c r="P109" s="57" t="n">
        <f aca="false">ROUND((N109+O109),2)</f>
        <v>0</v>
      </c>
      <c r="Q109" s="58" t="s">
        <v>32</v>
      </c>
      <c r="R109" s="57" t="n">
        <f aca="false">ROUND(N109*G109,2)</f>
        <v>0</v>
      </c>
      <c r="S109" s="57" t="n">
        <f aca="false">ROUND(O109*G109,2)</f>
        <v>0</v>
      </c>
      <c r="T109" s="59" t="n">
        <f aca="false">ROUND(R109+S109,2)</f>
        <v>0</v>
      </c>
    </row>
    <row r="110" customFormat="false" ht="32.8" hidden="false" customHeight="false" outlineLevel="0" collapsed="false">
      <c r="A110" s="51" t="s">
        <v>223</v>
      </c>
      <c r="B110" s="52" t="s">
        <v>47</v>
      </c>
      <c r="C110" s="60" t="n">
        <v>873</v>
      </c>
      <c r="D110" s="54" t="s">
        <v>224</v>
      </c>
      <c r="E110" s="55" t="s">
        <v>41</v>
      </c>
      <c r="F110" s="55" t="s">
        <v>144</v>
      </c>
      <c r="G110" s="56" t="n">
        <v>217.09</v>
      </c>
      <c r="H110" s="57"/>
      <c r="I110" s="57"/>
      <c r="J110" s="57"/>
      <c r="K110" s="57" t="n">
        <f aca="false">ROUND((H110*G110),2)</f>
        <v>0</v>
      </c>
      <c r="L110" s="57" t="n">
        <f aca="false">ROUND((I110*G110),2)</f>
        <v>0</v>
      </c>
      <c r="M110" s="57" t="n">
        <f aca="false">ROUND((L110+K110),2)</f>
        <v>0</v>
      </c>
      <c r="N110" s="57" t="n">
        <f aca="false">ROUND((IF(Q110="BDI 1",((1+($T$3/100))*H110),((1+($T$4/100))*H110))),2)</f>
        <v>0</v>
      </c>
      <c r="O110" s="57" t="n">
        <f aca="false">ROUND((IF(Q110="BDI 1",((1+($T$3/100))*I110),((1+($T$4/100))*I110))),2)</f>
        <v>0</v>
      </c>
      <c r="P110" s="57" t="n">
        <f aca="false">ROUND((N110+O110),2)</f>
        <v>0</v>
      </c>
      <c r="Q110" s="58" t="s">
        <v>32</v>
      </c>
      <c r="R110" s="57" t="n">
        <f aca="false">ROUND(N110*G110,2)</f>
        <v>0</v>
      </c>
      <c r="S110" s="57" t="n">
        <f aca="false">ROUND(O110*G110,2)</f>
        <v>0</v>
      </c>
      <c r="T110" s="59" t="n">
        <f aca="false">ROUND(R110+S110,2)</f>
        <v>0</v>
      </c>
    </row>
    <row r="111" customFormat="false" ht="15" hidden="false" customHeight="false" outlineLevel="0" collapsed="false">
      <c r="A111" s="46" t="s">
        <v>225</v>
      </c>
      <c r="B111" s="47"/>
      <c r="C111" s="48"/>
      <c r="D111" s="39" t="s">
        <v>226</v>
      </c>
      <c r="E111" s="39"/>
      <c r="F111" s="39"/>
      <c r="G111" s="49"/>
      <c r="H111" s="50"/>
      <c r="I111" s="50"/>
      <c r="J111" s="50"/>
      <c r="K111" s="50" t="n">
        <f aca="false">ROUND((SUM(K112:K113)),2)</f>
        <v>0</v>
      </c>
      <c r="L111" s="50" t="n">
        <f aca="false">ROUND((SUM(L112:L113)),2)</f>
        <v>0</v>
      </c>
      <c r="M111" s="50" t="n">
        <f aca="false">ROUND((SUM(M112:M113)),2)</f>
        <v>0</v>
      </c>
      <c r="N111" s="50"/>
      <c r="O111" s="50"/>
      <c r="P111" s="50"/>
      <c r="Q111" s="50"/>
      <c r="R111" s="50" t="n">
        <f aca="false">ROUND((SUM(R112:R113)),2)</f>
        <v>0</v>
      </c>
      <c r="S111" s="50" t="n">
        <f aca="false">ROUND((SUM(S112:S113)),2)</f>
        <v>0</v>
      </c>
      <c r="T111" s="50" t="n">
        <f aca="false">ROUND((SUM(T112:T113)),2)</f>
        <v>0</v>
      </c>
    </row>
    <row r="112" customFormat="false" ht="32.8" hidden="false" customHeight="false" outlineLevel="0" collapsed="false">
      <c r="A112" s="51" t="s">
        <v>227</v>
      </c>
      <c r="B112" s="52" t="s">
        <v>47</v>
      </c>
      <c r="C112" s="60" t="n">
        <v>874</v>
      </c>
      <c r="D112" s="54" t="s">
        <v>228</v>
      </c>
      <c r="E112" s="55" t="s">
        <v>89</v>
      </c>
      <c r="F112" s="55" t="s">
        <v>141</v>
      </c>
      <c r="G112" s="56" t="n">
        <v>8</v>
      </c>
      <c r="H112" s="57"/>
      <c r="I112" s="57"/>
      <c r="J112" s="57"/>
      <c r="K112" s="57" t="n">
        <f aca="false">ROUND((H112*G112),2)</f>
        <v>0</v>
      </c>
      <c r="L112" s="57" t="n">
        <f aca="false">ROUND((I112*G112),2)</f>
        <v>0</v>
      </c>
      <c r="M112" s="57" t="n">
        <f aca="false">ROUND((L112+K112),2)</f>
        <v>0</v>
      </c>
      <c r="N112" s="57" t="n">
        <f aca="false">ROUND((IF(Q112="BDI 1",((1+($T$3/100))*H112),((1+($T$4/100))*H112))),2)</f>
        <v>0</v>
      </c>
      <c r="O112" s="57" t="n">
        <f aca="false">ROUND((IF(Q112="BDI 1",((1+($T$3/100))*I112),((1+($T$4/100))*I112))),2)</f>
        <v>0</v>
      </c>
      <c r="P112" s="57" t="n">
        <f aca="false">ROUND((N112+O112),2)</f>
        <v>0</v>
      </c>
      <c r="Q112" s="58" t="s">
        <v>32</v>
      </c>
      <c r="R112" s="57" t="n">
        <f aca="false">ROUND(N112*G112,2)</f>
        <v>0</v>
      </c>
      <c r="S112" s="57" t="n">
        <f aca="false">ROUND(O112*G112,2)</f>
        <v>0</v>
      </c>
      <c r="T112" s="59" t="n">
        <f aca="false">ROUND(R112+S112,2)</f>
        <v>0</v>
      </c>
    </row>
    <row r="113" customFormat="false" ht="32.8" hidden="false" customHeight="false" outlineLevel="0" collapsed="false">
      <c r="A113" s="51" t="s">
        <v>229</v>
      </c>
      <c r="B113" s="52" t="s">
        <v>8</v>
      </c>
      <c r="C113" s="60" t="n">
        <v>102253</v>
      </c>
      <c r="D113" s="54" t="s">
        <v>230</v>
      </c>
      <c r="E113" s="55" t="s">
        <v>41</v>
      </c>
      <c r="F113" s="55" t="s">
        <v>144</v>
      </c>
      <c r="G113" s="56" t="n">
        <v>31.39</v>
      </c>
      <c r="H113" s="57"/>
      <c r="I113" s="57"/>
      <c r="J113" s="57"/>
      <c r="K113" s="57" t="n">
        <f aca="false">ROUND((H113*G113),2)</f>
        <v>0</v>
      </c>
      <c r="L113" s="57" t="n">
        <f aca="false">ROUND((I113*G113),2)</f>
        <v>0</v>
      </c>
      <c r="M113" s="57" t="n">
        <f aca="false">ROUND((L113+K113),2)</f>
        <v>0</v>
      </c>
      <c r="N113" s="57" t="n">
        <f aca="false">ROUND((IF(Q113="BDI 1",((1+($T$3/100))*H113),((1+($T$4/100))*H113))),2)</f>
        <v>0</v>
      </c>
      <c r="O113" s="57" t="n">
        <f aca="false">ROUND((IF(Q113="BDI 1",((1+($T$3/100))*I113),((1+($T$4/100))*I113))),2)</f>
        <v>0</v>
      </c>
      <c r="P113" s="57" t="n">
        <f aca="false">ROUND((N113+O113),2)</f>
        <v>0</v>
      </c>
      <c r="Q113" s="58" t="s">
        <v>32</v>
      </c>
      <c r="R113" s="57" t="n">
        <f aca="false">ROUND(N113*G113,2)</f>
        <v>0</v>
      </c>
      <c r="S113" s="57" t="n">
        <f aca="false">ROUND(O113*G113,2)</f>
        <v>0</v>
      </c>
      <c r="T113" s="59" t="n">
        <f aca="false">ROUND(R113+S113,2)</f>
        <v>0</v>
      </c>
    </row>
    <row r="114" customFormat="false" ht="15" hidden="false" customHeight="false" outlineLevel="0" collapsed="false">
      <c r="A114" s="28"/>
      <c r="B114" s="28"/>
      <c r="C114" s="31"/>
      <c r="D114" s="61"/>
      <c r="E114" s="31"/>
      <c r="F114" s="31"/>
      <c r="G114" s="32"/>
      <c r="H114" s="62"/>
      <c r="I114" s="62"/>
      <c r="J114" s="62"/>
      <c r="K114" s="62"/>
      <c r="L114" s="62"/>
      <c r="M114" s="62"/>
      <c r="N114" s="34"/>
      <c r="O114" s="34"/>
      <c r="P114" s="34"/>
      <c r="Q114" s="34"/>
      <c r="R114" s="34"/>
      <c r="S114" s="34"/>
      <c r="T114" s="35"/>
    </row>
    <row r="115" customFormat="false" ht="15" hidden="false" customHeight="false" outlineLevel="0" collapsed="false">
      <c r="A115" s="36" t="n">
        <v>6</v>
      </c>
      <c r="B115" s="37"/>
      <c r="C115" s="38"/>
      <c r="D115" s="39" t="s">
        <v>131</v>
      </c>
      <c r="E115" s="40"/>
      <c r="F115" s="40"/>
      <c r="G115" s="41"/>
      <c r="H115" s="41"/>
      <c r="I115" s="41"/>
      <c r="J115" s="42"/>
      <c r="K115" s="43" t="n">
        <f aca="false">SUM(K116:K116)</f>
        <v>0</v>
      </c>
      <c r="L115" s="43" t="n">
        <f aca="false">SUM(L116:L116)</f>
        <v>0</v>
      </c>
      <c r="M115" s="43" t="n">
        <f aca="false">SUM(M116:M116)</f>
        <v>0</v>
      </c>
      <c r="N115" s="44"/>
      <c r="O115" s="44"/>
      <c r="P115" s="44"/>
      <c r="Q115" s="44"/>
      <c r="R115" s="43" t="n">
        <f aca="false">SUM(R116:R116)</f>
        <v>0</v>
      </c>
      <c r="S115" s="43" t="n">
        <f aca="false">SUM(S116:S116)</f>
        <v>0</v>
      </c>
      <c r="T115" s="43" t="n">
        <f aca="false">SUM(T116:T116)</f>
        <v>0</v>
      </c>
    </row>
    <row r="116" customFormat="false" ht="22.35" hidden="false" customHeight="false" outlineLevel="0" collapsed="false">
      <c r="A116" s="51" t="s">
        <v>231</v>
      </c>
      <c r="B116" s="52" t="s">
        <v>8</v>
      </c>
      <c r="C116" s="53" t="n">
        <v>98554</v>
      </c>
      <c r="D116" s="54" t="s">
        <v>232</v>
      </c>
      <c r="E116" s="55" t="s">
        <v>41</v>
      </c>
      <c r="F116" s="55" t="s">
        <v>233</v>
      </c>
      <c r="G116" s="56" t="n">
        <v>65.38</v>
      </c>
      <c r="H116" s="57"/>
      <c r="I116" s="57"/>
      <c r="J116" s="57"/>
      <c r="K116" s="57" t="n">
        <f aca="false">ROUND((H116*G116),2)</f>
        <v>0</v>
      </c>
      <c r="L116" s="57" t="n">
        <f aca="false">ROUND((I116*G116),2)</f>
        <v>0</v>
      </c>
      <c r="M116" s="57" t="n">
        <f aca="false">ROUND((L116+K116),2)</f>
        <v>0</v>
      </c>
      <c r="N116" s="57" t="n">
        <f aca="false">ROUND((IF(Q116="BDI 1",((1+($T$3/100))*H116),((1+($T$4/100))*H116))),2)</f>
        <v>0</v>
      </c>
      <c r="O116" s="57" t="n">
        <f aca="false">ROUND((IF(Q116="BDI 1",((1+($T$3/100))*I116),((1+($T$4/100))*I116))),2)</f>
        <v>0</v>
      </c>
      <c r="P116" s="57" t="n">
        <f aca="false">ROUND((N116+O116),2)</f>
        <v>0</v>
      </c>
      <c r="Q116" s="58" t="s">
        <v>32</v>
      </c>
      <c r="R116" s="57" t="n">
        <f aca="false">ROUND(N116*G116,2)</f>
        <v>0</v>
      </c>
      <c r="S116" s="57" t="n">
        <f aca="false">ROUND(O116*G116,2)</f>
        <v>0</v>
      </c>
      <c r="T116" s="59" t="n">
        <f aca="false">ROUND(R116+S116,2)</f>
        <v>0</v>
      </c>
    </row>
    <row r="117" customFormat="false" ht="15" hidden="false" customHeight="false" outlineLevel="0" collapsed="false">
      <c r="A117" s="28"/>
      <c r="B117" s="28"/>
      <c r="C117" s="31"/>
      <c r="D117" s="61"/>
      <c r="E117" s="31"/>
      <c r="F117" s="31"/>
      <c r="G117" s="32"/>
      <c r="H117" s="62"/>
      <c r="I117" s="62"/>
      <c r="J117" s="62"/>
      <c r="K117" s="62"/>
      <c r="L117" s="62"/>
      <c r="M117" s="62"/>
      <c r="N117" s="34"/>
      <c r="O117" s="34"/>
      <c r="P117" s="34"/>
      <c r="Q117" s="34"/>
      <c r="R117" s="34"/>
      <c r="S117" s="34"/>
      <c r="T117" s="35"/>
    </row>
    <row r="118" customFormat="false" ht="15" hidden="false" customHeight="false" outlineLevel="0" collapsed="false">
      <c r="A118" s="36" t="n">
        <v>7</v>
      </c>
      <c r="B118" s="37"/>
      <c r="C118" s="38"/>
      <c r="D118" s="39" t="s">
        <v>234</v>
      </c>
      <c r="E118" s="40"/>
      <c r="F118" s="40"/>
      <c r="G118" s="41"/>
      <c r="H118" s="41"/>
      <c r="I118" s="41"/>
      <c r="J118" s="42"/>
      <c r="K118" s="43" t="n">
        <f aca="false">SUM(K119:K125)/2</f>
        <v>0</v>
      </c>
      <c r="L118" s="43" t="n">
        <f aca="false">SUM(L119:L125)/2</f>
        <v>0</v>
      </c>
      <c r="M118" s="43" t="n">
        <f aca="false">SUM(M119:M125)/2</f>
        <v>0</v>
      </c>
      <c r="N118" s="44"/>
      <c r="O118" s="44"/>
      <c r="P118" s="44"/>
      <c r="Q118" s="44"/>
      <c r="R118" s="43" t="n">
        <f aca="false">SUM(R119:R125)/2</f>
        <v>0</v>
      </c>
      <c r="S118" s="43" t="n">
        <f aca="false">SUM(S119:S125)/2</f>
        <v>0</v>
      </c>
      <c r="T118" s="43" t="n">
        <f aca="false">SUM(T119:T125)/2</f>
        <v>0</v>
      </c>
    </row>
    <row r="119" customFormat="false" ht="15" hidden="false" customHeight="false" outlineLevel="0" collapsed="false">
      <c r="A119" s="46" t="s">
        <v>235</v>
      </c>
      <c r="B119" s="47"/>
      <c r="C119" s="48"/>
      <c r="D119" s="39" t="s">
        <v>236</v>
      </c>
      <c r="E119" s="39"/>
      <c r="F119" s="39"/>
      <c r="G119" s="49"/>
      <c r="H119" s="50"/>
      <c r="I119" s="50"/>
      <c r="J119" s="50"/>
      <c r="K119" s="50" t="n">
        <f aca="false">ROUND(SUM(K120:K122),2)</f>
        <v>0</v>
      </c>
      <c r="L119" s="50" t="n">
        <f aca="false">ROUND(SUM(L120:L122),2)</f>
        <v>0</v>
      </c>
      <c r="M119" s="50" t="n">
        <f aca="false">ROUND(SUM(M120:M122),2)</f>
        <v>0</v>
      </c>
      <c r="N119" s="50"/>
      <c r="O119" s="50"/>
      <c r="P119" s="50"/>
      <c r="Q119" s="50"/>
      <c r="R119" s="50" t="n">
        <f aca="false">ROUND(SUM(R120:R122),2)</f>
        <v>0</v>
      </c>
      <c r="S119" s="50" t="n">
        <f aca="false">ROUND(SUM(S120:S122),2)</f>
        <v>0</v>
      </c>
      <c r="T119" s="50" t="n">
        <f aca="false">ROUND(SUM(T120:T122),2)</f>
        <v>0</v>
      </c>
    </row>
    <row r="120" customFormat="false" ht="43.25" hidden="false" customHeight="false" outlineLevel="0" collapsed="false">
      <c r="A120" s="51" t="s">
        <v>237</v>
      </c>
      <c r="B120" s="52" t="s">
        <v>8</v>
      </c>
      <c r="C120" s="53" t="n">
        <v>87905</v>
      </c>
      <c r="D120" s="54" t="s">
        <v>238</v>
      </c>
      <c r="E120" s="55" t="s">
        <v>41</v>
      </c>
      <c r="F120" s="55" t="s">
        <v>31</v>
      </c>
      <c r="G120" s="56" t="n">
        <v>434.18</v>
      </c>
      <c r="H120" s="57"/>
      <c r="I120" s="57"/>
      <c r="J120" s="57"/>
      <c r="K120" s="57" t="n">
        <f aca="false">ROUND((H120*G120),2)</f>
        <v>0</v>
      </c>
      <c r="L120" s="57" t="n">
        <f aca="false">ROUND((I120*G120),2)</f>
        <v>0</v>
      </c>
      <c r="M120" s="57" t="n">
        <f aca="false">ROUND((L120+K120),2)</f>
        <v>0</v>
      </c>
      <c r="N120" s="57" t="n">
        <f aca="false">ROUND((IF(Q120="BDI 1",((1+($T$3/100))*H120),((1+($T$4/100))*H120))),2)</f>
        <v>0</v>
      </c>
      <c r="O120" s="57" t="n">
        <f aca="false">ROUND((IF(Q120="BDI 1",((1+($T$3/100))*I120),((1+($T$4/100))*I120))),2)</f>
        <v>0</v>
      </c>
      <c r="P120" s="57" t="n">
        <f aca="false">ROUND((N120+O120),2)</f>
        <v>0</v>
      </c>
      <c r="Q120" s="58" t="s">
        <v>32</v>
      </c>
      <c r="R120" s="57" t="n">
        <f aca="false">ROUND(N120*G120,2)</f>
        <v>0</v>
      </c>
      <c r="S120" s="57" t="n">
        <f aca="false">ROUND(O120*G120,2)</f>
        <v>0</v>
      </c>
      <c r="T120" s="59" t="n">
        <f aca="false">ROUND(R120+S120,2)</f>
        <v>0</v>
      </c>
    </row>
    <row r="121" customFormat="false" ht="32.8" hidden="false" customHeight="false" outlineLevel="0" collapsed="false">
      <c r="A121" s="51" t="s">
        <v>239</v>
      </c>
      <c r="B121" s="52" t="s">
        <v>8</v>
      </c>
      <c r="C121" s="53" t="n">
        <v>87879</v>
      </c>
      <c r="D121" s="54" t="s">
        <v>240</v>
      </c>
      <c r="E121" s="55" t="s">
        <v>41</v>
      </c>
      <c r="F121" s="55" t="s">
        <v>77</v>
      </c>
      <c r="G121" s="56" t="n">
        <v>242.64</v>
      </c>
      <c r="H121" s="57"/>
      <c r="I121" s="57"/>
      <c r="J121" s="57"/>
      <c r="K121" s="57" t="n">
        <f aca="false">ROUND((H121*G121),2)</f>
        <v>0</v>
      </c>
      <c r="L121" s="57" t="n">
        <f aca="false">ROUND((I121*G121),2)</f>
        <v>0</v>
      </c>
      <c r="M121" s="57" t="n">
        <f aca="false">ROUND((L121+K121),2)</f>
        <v>0</v>
      </c>
      <c r="N121" s="57" t="n">
        <f aca="false">ROUND((IF(Q121="BDI 1",((1+($T$3/100))*H121),((1+($T$4/100))*H121))),2)</f>
        <v>0</v>
      </c>
      <c r="O121" s="57" t="n">
        <f aca="false">ROUND((IF(Q121="BDI 1",((1+($T$3/100))*I121),((1+($T$4/100))*I121))),2)</f>
        <v>0</v>
      </c>
      <c r="P121" s="57" t="n">
        <f aca="false">ROUND((N121+O121),2)</f>
        <v>0</v>
      </c>
      <c r="Q121" s="58" t="s">
        <v>32</v>
      </c>
      <c r="R121" s="57" t="n">
        <f aca="false">ROUND(N121*G121,2)</f>
        <v>0</v>
      </c>
      <c r="S121" s="57" t="n">
        <f aca="false">ROUND(O121*G121,2)</f>
        <v>0</v>
      </c>
      <c r="T121" s="59" t="n">
        <f aca="false">ROUND(R121+S121,2)</f>
        <v>0</v>
      </c>
    </row>
    <row r="122" customFormat="false" ht="43.25" hidden="false" customHeight="false" outlineLevel="0" collapsed="false">
      <c r="A122" s="51" t="s">
        <v>241</v>
      </c>
      <c r="B122" s="52" t="s">
        <v>8</v>
      </c>
      <c r="C122" s="53" t="n">
        <v>104217</v>
      </c>
      <c r="D122" s="54" t="s">
        <v>242</v>
      </c>
      <c r="E122" s="55" t="s">
        <v>41</v>
      </c>
      <c r="F122" s="55" t="s">
        <v>80</v>
      </c>
      <c r="G122" s="56" t="n">
        <v>676.82</v>
      </c>
      <c r="H122" s="57"/>
      <c r="I122" s="57"/>
      <c r="J122" s="57"/>
      <c r="K122" s="57" t="n">
        <f aca="false">ROUND((H122*G122),2)</f>
        <v>0</v>
      </c>
      <c r="L122" s="57" t="n">
        <f aca="false">ROUND((I122*G122),2)</f>
        <v>0</v>
      </c>
      <c r="M122" s="57" t="n">
        <f aca="false">ROUND((L122+K122),2)</f>
        <v>0</v>
      </c>
      <c r="N122" s="57" t="n">
        <f aca="false">ROUND((IF(Q122="BDI 1",((1+($T$3/100))*H122),((1+($T$4/100))*H122))),2)</f>
        <v>0</v>
      </c>
      <c r="O122" s="57" t="n">
        <f aca="false">ROUND((IF(Q122="BDI 1",((1+($T$3/100))*I122),((1+($T$4/100))*I122))),2)</f>
        <v>0</v>
      </c>
      <c r="P122" s="57" t="n">
        <f aca="false">ROUND((N122+O122),2)</f>
        <v>0</v>
      </c>
      <c r="Q122" s="58" t="s">
        <v>32</v>
      </c>
      <c r="R122" s="57" t="n">
        <f aca="false">ROUND(N122*G122,2)</f>
        <v>0</v>
      </c>
      <c r="S122" s="57" t="n">
        <f aca="false">ROUND(O122*G122,2)</f>
        <v>0</v>
      </c>
      <c r="T122" s="59" t="n">
        <f aca="false">ROUND(R122+S122,2)</f>
        <v>0</v>
      </c>
    </row>
    <row r="123" customFormat="false" ht="15" hidden="false" customHeight="false" outlineLevel="0" collapsed="false">
      <c r="A123" s="46" t="s">
        <v>243</v>
      </c>
      <c r="B123" s="47"/>
      <c r="C123" s="48"/>
      <c r="D123" s="39" t="s">
        <v>244</v>
      </c>
      <c r="E123" s="39"/>
      <c r="F123" s="39"/>
      <c r="G123" s="49"/>
      <c r="H123" s="50"/>
      <c r="I123" s="50"/>
      <c r="J123" s="50"/>
      <c r="K123" s="50" t="n">
        <f aca="false">ROUND(SUM(K124:K125),2)</f>
        <v>0</v>
      </c>
      <c r="L123" s="50" t="n">
        <f aca="false">ROUND(SUM(L124:L125),2)</f>
        <v>0</v>
      </c>
      <c r="M123" s="50" t="n">
        <f aca="false">ROUND(SUM(M124:M125),2)</f>
        <v>0</v>
      </c>
      <c r="N123" s="50"/>
      <c r="O123" s="50"/>
      <c r="P123" s="50"/>
      <c r="Q123" s="50"/>
      <c r="R123" s="50" t="n">
        <f aca="false">ROUND(SUM(R124:R125),2)</f>
        <v>0</v>
      </c>
      <c r="S123" s="50" t="n">
        <f aca="false">ROUND(SUM(S124:S125),2)</f>
        <v>0</v>
      </c>
      <c r="T123" s="50" t="n">
        <f aca="false">ROUND(SUM(T124:T125),2)</f>
        <v>0</v>
      </c>
    </row>
    <row r="124" customFormat="false" ht="32.8" hidden="false" customHeight="false" outlineLevel="0" collapsed="false">
      <c r="A124" s="51" t="s">
        <v>245</v>
      </c>
      <c r="B124" s="52" t="s">
        <v>8</v>
      </c>
      <c r="C124" s="53" t="n">
        <v>87269</v>
      </c>
      <c r="D124" s="54" t="s">
        <v>246</v>
      </c>
      <c r="E124" s="55" t="s">
        <v>41</v>
      </c>
      <c r="F124" s="55" t="s">
        <v>31</v>
      </c>
      <c r="G124" s="56" t="n">
        <v>145.46</v>
      </c>
      <c r="H124" s="57"/>
      <c r="I124" s="57"/>
      <c r="J124" s="57"/>
      <c r="K124" s="57" t="n">
        <f aca="false">ROUND((H124*G124),2)</f>
        <v>0</v>
      </c>
      <c r="L124" s="57" t="n">
        <f aca="false">ROUND((I124*G124),2)</f>
        <v>0</v>
      </c>
      <c r="M124" s="57" t="n">
        <f aca="false">ROUND((L124+K124),2)</f>
        <v>0</v>
      </c>
      <c r="N124" s="57" t="n">
        <f aca="false">ROUND((IF(Q124="BDI 1",((1+($T$3/100))*H124),((1+($T$4/100))*H124))),2)</f>
        <v>0</v>
      </c>
      <c r="O124" s="57" t="n">
        <f aca="false">ROUND((IF(Q124="BDI 1",((1+($T$3/100))*I124),((1+($T$4/100))*I124))),2)</f>
        <v>0</v>
      </c>
      <c r="P124" s="57" t="n">
        <f aca="false">ROUND((N124+O124),2)</f>
        <v>0</v>
      </c>
      <c r="Q124" s="58" t="s">
        <v>32</v>
      </c>
      <c r="R124" s="57" t="n">
        <f aca="false">ROUND(N124*G124,2)</f>
        <v>0</v>
      </c>
      <c r="S124" s="57" t="n">
        <f aca="false">ROUND(O124*G124,2)</f>
        <v>0</v>
      </c>
      <c r="T124" s="59" t="n">
        <f aca="false">ROUND(R124+S124,2)</f>
        <v>0</v>
      </c>
    </row>
    <row r="125" customFormat="false" ht="43.25" hidden="false" customHeight="false" outlineLevel="0" collapsed="false">
      <c r="A125" s="51" t="s">
        <v>247</v>
      </c>
      <c r="B125" s="52" t="s">
        <v>8</v>
      </c>
      <c r="C125" s="53" t="n">
        <v>87532</v>
      </c>
      <c r="D125" s="54" t="s">
        <v>248</v>
      </c>
      <c r="E125" s="55" t="s">
        <v>41</v>
      </c>
      <c r="F125" s="55" t="s">
        <v>77</v>
      </c>
      <c r="G125" s="56" t="n">
        <v>145.46</v>
      </c>
      <c r="H125" s="57"/>
      <c r="I125" s="57"/>
      <c r="J125" s="57"/>
      <c r="K125" s="57" t="n">
        <f aca="false">ROUND((H125*G125),2)</f>
        <v>0</v>
      </c>
      <c r="L125" s="57" t="n">
        <f aca="false">ROUND((I125*G125),2)</f>
        <v>0</v>
      </c>
      <c r="M125" s="57" t="n">
        <f aca="false">ROUND((L125+K125),2)</f>
        <v>0</v>
      </c>
      <c r="N125" s="57" t="n">
        <f aca="false">ROUND((IF(Q125="BDI 1",((1+($T$3/100))*H125),((1+($T$4/100))*H125))),2)</f>
        <v>0</v>
      </c>
      <c r="O125" s="57" t="n">
        <f aca="false">ROUND((IF(Q125="BDI 1",((1+($T$3/100))*I125),((1+($T$4/100))*I125))),2)</f>
        <v>0</v>
      </c>
      <c r="P125" s="57" t="n">
        <f aca="false">ROUND((N125+O125),2)</f>
        <v>0</v>
      </c>
      <c r="Q125" s="58" t="s">
        <v>32</v>
      </c>
      <c r="R125" s="57" t="n">
        <f aca="false">ROUND(N125*G125,2)</f>
        <v>0</v>
      </c>
      <c r="S125" s="57" t="n">
        <f aca="false">ROUND(O125*G125,2)</f>
        <v>0</v>
      </c>
      <c r="T125" s="59" t="n">
        <f aca="false">ROUND(R125+S125,2)</f>
        <v>0</v>
      </c>
    </row>
    <row r="126" customFormat="false" ht="15" hidden="false" customHeight="false" outlineLevel="0" collapsed="false">
      <c r="A126" s="28"/>
      <c r="B126" s="28"/>
      <c r="C126" s="31"/>
      <c r="D126" s="61"/>
      <c r="E126" s="31"/>
      <c r="F126" s="31"/>
      <c r="G126" s="32"/>
      <c r="H126" s="62"/>
      <c r="I126" s="62"/>
      <c r="J126" s="62"/>
      <c r="K126" s="62"/>
      <c r="L126" s="62"/>
      <c r="M126" s="62"/>
      <c r="N126" s="34"/>
      <c r="O126" s="34"/>
      <c r="P126" s="34"/>
      <c r="Q126" s="34"/>
      <c r="R126" s="34"/>
      <c r="S126" s="34"/>
      <c r="T126" s="35"/>
    </row>
    <row r="127" customFormat="false" ht="15" hidden="false" customHeight="false" outlineLevel="0" collapsed="false">
      <c r="A127" s="36" t="n">
        <v>8</v>
      </c>
      <c r="B127" s="37"/>
      <c r="C127" s="38"/>
      <c r="D127" s="39" t="s">
        <v>249</v>
      </c>
      <c r="E127" s="40"/>
      <c r="F127" s="40"/>
      <c r="G127" s="41"/>
      <c r="H127" s="41"/>
      <c r="I127" s="41"/>
      <c r="J127" s="42"/>
      <c r="K127" s="43" t="n">
        <f aca="false">SUM(K128:K134)/2</f>
        <v>0</v>
      </c>
      <c r="L127" s="43" t="n">
        <f aca="false">SUM(L128:L134)/2</f>
        <v>0</v>
      </c>
      <c r="M127" s="43" t="n">
        <f aca="false">SUM(M128:M134)/2</f>
        <v>0</v>
      </c>
      <c r="N127" s="44"/>
      <c r="O127" s="44"/>
      <c r="P127" s="44"/>
      <c r="Q127" s="44"/>
      <c r="R127" s="43" t="n">
        <f aca="false">SUM(R128:R134)/2</f>
        <v>0</v>
      </c>
      <c r="S127" s="43" t="n">
        <f aca="false">SUM(S128:S134)/2</f>
        <v>0</v>
      </c>
      <c r="T127" s="43" t="n">
        <f aca="false">SUM(T128:T134)/2</f>
        <v>0</v>
      </c>
    </row>
    <row r="128" customFormat="false" ht="15" hidden="false" customHeight="false" outlineLevel="0" collapsed="false">
      <c r="A128" s="46" t="s">
        <v>250</v>
      </c>
      <c r="B128" s="47"/>
      <c r="C128" s="48"/>
      <c r="D128" s="39" t="s">
        <v>236</v>
      </c>
      <c r="E128" s="39"/>
      <c r="F128" s="39"/>
      <c r="G128" s="49"/>
      <c r="H128" s="50"/>
      <c r="I128" s="50"/>
      <c r="J128" s="50"/>
      <c r="K128" s="50" t="n">
        <f aca="false">ROUND(SUM(K129:K130),2)</f>
        <v>0</v>
      </c>
      <c r="L128" s="50" t="n">
        <f aca="false">ROUND(SUM(L129:L130),2)</f>
        <v>0</v>
      </c>
      <c r="M128" s="50" t="n">
        <f aca="false">ROUND(SUM(M129:M130),2)</f>
        <v>0</v>
      </c>
      <c r="N128" s="50"/>
      <c r="O128" s="50"/>
      <c r="P128" s="50"/>
      <c r="Q128" s="50"/>
      <c r="R128" s="50" t="n">
        <f aca="false">ROUND(SUM(R129:R130),2)</f>
        <v>0</v>
      </c>
      <c r="S128" s="50" t="n">
        <f aca="false">ROUND(SUM(S129:S130),2)</f>
        <v>0</v>
      </c>
      <c r="T128" s="50" t="n">
        <f aca="false">ROUND(SUM(T129:T130),2)</f>
        <v>0</v>
      </c>
    </row>
    <row r="129" customFormat="false" ht="43.25" hidden="false" customHeight="false" outlineLevel="0" collapsed="false">
      <c r="A129" s="51" t="s">
        <v>251</v>
      </c>
      <c r="B129" s="52" t="s">
        <v>8</v>
      </c>
      <c r="C129" s="53" t="n">
        <v>87885</v>
      </c>
      <c r="D129" s="54" t="s">
        <v>252</v>
      </c>
      <c r="E129" s="55" t="s">
        <v>41</v>
      </c>
      <c r="F129" s="55" t="s">
        <v>253</v>
      </c>
      <c r="G129" s="56" t="n">
        <v>204.08</v>
      </c>
      <c r="H129" s="57"/>
      <c r="I129" s="57"/>
      <c r="J129" s="57"/>
      <c r="K129" s="57" t="n">
        <f aca="false">ROUND((H129*G129),2)</f>
        <v>0</v>
      </c>
      <c r="L129" s="57" t="n">
        <f aca="false">ROUND((I129*G129),2)</f>
        <v>0</v>
      </c>
      <c r="M129" s="57" t="n">
        <f aca="false">ROUND((L129+K129),2)</f>
        <v>0</v>
      </c>
      <c r="N129" s="57" t="n">
        <f aca="false">ROUND((IF(Q129="BDI 1",((1+($T$3/100))*H129),((1+($T$4/100))*H129))),2)</f>
        <v>0</v>
      </c>
      <c r="O129" s="57" t="n">
        <f aca="false">ROUND((IF(Q129="BDI 1",((1+($T$3/100))*I129),((1+($T$4/100))*I129))),2)</f>
        <v>0</v>
      </c>
      <c r="P129" s="57" t="n">
        <f aca="false">ROUND((N129+O129),2)</f>
        <v>0</v>
      </c>
      <c r="Q129" s="58" t="s">
        <v>32</v>
      </c>
      <c r="R129" s="57" t="n">
        <f aca="false">ROUND(N129*G129,2)</f>
        <v>0</v>
      </c>
      <c r="S129" s="57" t="n">
        <f aca="false">ROUND(O129*G129,2)</f>
        <v>0</v>
      </c>
      <c r="T129" s="59" t="n">
        <f aca="false">ROUND(R129+S129,2)</f>
        <v>0</v>
      </c>
    </row>
    <row r="130" customFormat="false" ht="32.8" hidden="false" customHeight="false" outlineLevel="0" collapsed="false">
      <c r="A130" s="51" t="s">
        <v>254</v>
      </c>
      <c r="B130" s="52" t="s">
        <v>8</v>
      </c>
      <c r="C130" s="53" t="n">
        <v>90406</v>
      </c>
      <c r="D130" s="54" t="s">
        <v>255</v>
      </c>
      <c r="E130" s="55" t="s">
        <v>41</v>
      </c>
      <c r="F130" s="55" t="s">
        <v>256</v>
      </c>
      <c r="G130" s="56" t="n">
        <v>204.08</v>
      </c>
      <c r="H130" s="57"/>
      <c r="I130" s="57"/>
      <c r="J130" s="57"/>
      <c r="K130" s="57" t="n">
        <f aca="false">ROUND((H130*G130),2)</f>
        <v>0</v>
      </c>
      <c r="L130" s="57" t="n">
        <f aca="false">ROUND((I130*G130),2)</f>
        <v>0</v>
      </c>
      <c r="M130" s="57" t="n">
        <f aca="false">ROUND((L130+K130),2)</f>
        <v>0</v>
      </c>
      <c r="N130" s="57" t="n">
        <f aca="false">ROUND((IF(Q130="BDI 1",((1+($T$3/100))*H130),((1+($T$4/100))*H130))),2)</f>
        <v>0</v>
      </c>
      <c r="O130" s="57" t="n">
        <f aca="false">ROUND((IF(Q130="BDI 1",((1+($T$3/100))*I130),((1+($T$4/100))*I130))),2)</f>
        <v>0</v>
      </c>
      <c r="P130" s="57" t="n">
        <f aca="false">ROUND((N130+O130),2)</f>
        <v>0</v>
      </c>
      <c r="Q130" s="58" t="s">
        <v>32</v>
      </c>
      <c r="R130" s="57" t="n">
        <f aca="false">ROUND(N130*G130,2)</f>
        <v>0</v>
      </c>
      <c r="S130" s="57" t="n">
        <f aca="false">ROUND(O130*G130,2)</f>
        <v>0</v>
      </c>
      <c r="T130" s="59" t="n">
        <f aca="false">ROUND(R130+S130,2)</f>
        <v>0</v>
      </c>
    </row>
    <row r="131" customFormat="false" ht="15" hidden="false" customHeight="false" outlineLevel="0" collapsed="false">
      <c r="A131" s="46" t="s">
        <v>257</v>
      </c>
      <c r="B131" s="47"/>
      <c r="C131" s="48"/>
      <c r="D131" s="39" t="s">
        <v>258</v>
      </c>
      <c r="E131" s="39"/>
      <c r="F131" s="39"/>
      <c r="G131" s="49"/>
      <c r="H131" s="50"/>
      <c r="I131" s="50"/>
      <c r="J131" s="50"/>
      <c r="K131" s="50" t="n">
        <f aca="false">ROUND(SUM(K132:K134),2)</f>
        <v>0</v>
      </c>
      <c r="L131" s="50" t="n">
        <f aca="false">ROUND(SUM(L132:L134),2)</f>
        <v>0</v>
      </c>
      <c r="M131" s="50" t="n">
        <f aca="false">ROUND(SUM(M132:M134),2)</f>
        <v>0</v>
      </c>
      <c r="N131" s="50"/>
      <c r="O131" s="50"/>
      <c r="P131" s="50"/>
      <c r="Q131" s="50"/>
      <c r="R131" s="50" t="n">
        <f aca="false">ROUND(SUM(R132:R134),2)</f>
        <v>0</v>
      </c>
      <c r="S131" s="50" t="n">
        <f aca="false">ROUND(SUM(S132:S134),2)</f>
        <v>0</v>
      </c>
      <c r="T131" s="50" t="n">
        <f aca="false">ROUND(SUM(T132:T134),2)</f>
        <v>0</v>
      </c>
    </row>
    <row r="132" customFormat="false" ht="32.8" hidden="false" customHeight="false" outlineLevel="0" collapsed="false">
      <c r="A132" s="51" t="s">
        <v>259</v>
      </c>
      <c r="B132" s="52" t="s">
        <v>8</v>
      </c>
      <c r="C132" s="53" t="n">
        <v>96111</v>
      </c>
      <c r="D132" s="54" t="s">
        <v>260</v>
      </c>
      <c r="E132" s="55" t="s">
        <v>41</v>
      </c>
      <c r="F132" s="55" t="s">
        <v>261</v>
      </c>
      <c r="G132" s="56" t="n">
        <v>18.62</v>
      </c>
      <c r="H132" s="57"/>
      <c r="I132" s="57"/>
      <c r="J132" s="57"/>
      <c r="K132" s="57" t="n">
        <f aca="false">ROUND((H132*G132),2)</f>
        <v>0</v>
      </c>
      <c r="L132" s="57" t="n">
        <f aca="false">ROUND((I132*G132),2)</f>
        <v>0</v>
      </c>
      <c r="M132" s="57" t="n">
        <f aca="false">ROUND((L132+K132),2)</f>
        <v>0</v>
      </c>
      <c r="N132" s="57" t="n">
        <f aca="false">ROUND((IF(Q132="BDI 1",((1+($T$3/100))*H132),((1+($T$4/100))*H132))),2)</f>
        <v>0</v>
      </c>
      <c r="O132" s="57" t="n">
        <f aca="false">ROUND((IF(Q132="BDI 1",((1+($T$3/100))*I132),((1+($T$4/100))*I132))),2)</f>
        <v>0</v>
      </c>
      <c r="P132" s="57" t="n">
        <f aca="false">ROUND((N132+O132),2)</f>
        <v>0</v>
      </c>
      <c r="Q132" s="58" t="s">
        <v>32</v>
      </c>
      <c r="R132" s="57" t="n">
        <f aca="false">ROUND(N132*G132,2)</f>
        <v>0</v>
      </c>
      <c r="S132" s="57" t="n">
        <f aca="false">ROUND(O132*G132,2)</f>
        <v>0</v>
      </c>
      <c r="T132" s="59" t="n">
        <f aca="false">ROUND(R132+S132,2)</f>
        <v>0</v>
      </c>
    </row>
    <row r="133" customFormat="false" ht="32.8" hidden="false" customHeight="false" outlineLevel="0" collapsed="false">
      <c r="A133" s="51" t="s">
        <v>262</v>
      </c>
      <c r="B133" s="52" t="s">
        <v>8</v>
      </c>
      <c r="C133" s="53" t="n">
        <v>96121</v>
      </c>
      <c r="D133" s="54" t="s">
        <v>263</v>
      </c>
      <c r="E133" s="55" t="s">
        <v>67</v>
      </c>
      <c r="F133" s="55" t="s">
        <v>264</v>
      </c>
      <c r="G133" s="56" t="n">
        <v>18.84</v>
      </c>
      <c r="H133" s="57"/>
      <c r="I133" s="57"/>
      <c r="J133" s="57"/>
      <c r="K133" s="57" t="n">
        <f aca="false">ROUND((H133*G133),2)</f>
        <v>0</v>
      </c>
      <c r="L133" s="57" t="n">
        <f aca="false">ROUND((I133*G133),2)</f>
        <v>0</v>
      </c>
      <c r="M133" s="57" t="n">
        <f aca="false">ROUND((L133+K133),2)</f>
        <v>0</v>
      </c>
      <c r="N133" s="57" t="n">
        <f aca="false">ROUND((IF(Q133="BDI 1",((1+($T$3/100))*H133),((1+($T$4/100))*H133))),2)</f>
        <v>0</v>
      </c>
      <c r="O133" s="57" t="n">
        <f aca="false">ROUND((IF(Q133="BDI 1",((1+($T$3/100))*I133),((1+($T$4/100))*I133))),2)</f>
        <v>0</v>
      </c>
      <c r="P133" s="57" t="n">
        <f aca="false">ROUND((N133+O133),2)</f>
        <v>0</v>
      </c>
      <c r="Q133" s="58" t="s">
        <v>32</v>
      </c>
      <c r="R133" s="57" t="n">
        <f aca="false">ROUND(N133*G133,2)</f>
        <v>0</v>
      </c>
      <c r="S133" s="57" t="n">
        <f aca="false">ROUND(O133*G133,2)</f>
        <v>0</v>
      </c>
      <c r="T133" s="59" t="n">
        <f aca="false">ROUND(R133+S133,2)</f>
        <v>0</v>
      </c>
    </row>
    <row r="134" customFormat="false" ht="21.75" hidden="false" customHeight="true" outlineLevel="0" collapsed="false">
      <c r="A134" s="51" t="s">
        <v>265</v>
      </c>
      <c r="B134" s="52" t="s">
        <v>47</v>
      </c>
      <c r="C134" s="53" t="n">
        <v>572</v>
      </c>
      <c r="D134" s="54" t="s">
        <v>266</v>
      </c>
      <c r="E134" s="55" t="s">
        <v>61</v>
      </c>
      <c r="F134" s="55" t="s">
        <v>267</v>
      </c>
      <c r="G134" s="56" t="n">
        <v>1</v>
      </c>
      <c r="H134" s="57"/>
      <c r="I134" s="57"/>
      <c r="J134" s="57"/>
      <c r="K134" s="57" t="n">
        <f aca="false">ROUND((H134*G134),2)</f>
        <v>0</v>
      </c>
      <c r="L134" s="57" t="n">
        <f aca="false">ROUND((I134*G134),2)</f>
        <v>0</v>
      </c>
      <c r="M134" s="57" t="n">
        <f aca="false">ROUND((L134+K134),2)</f>
        <v>0</v>
      </c>
      <c r="N134" s="57" t="n">
        <f aca="false">ROUND((IF(Q134="BDI 1",((1+($T$3/100))*H134),((1+($T$4/100))*H134))),2)</f>
        <v>0</v>
      </c>
      <c r="O134" s="57" t="n">
        <f aca="false">ROUND((IF(Q134="BDI 1",((1+($T$3/100))*I134),((1+($T$4/100))*I134))),2)</f>
        <v>0</v>
      </c>
      <c r="P134" s="57" t="n">
        <f aca="false">ROUND((N134+O134),2)</f>
        <v>0</v>
      </c>
      <c r="Q134" s="58" t="s">
        <v>32</v>
      </c>
      <c r="R134" s="57" t="n">
        <f aca="false">ROUND(N134*G134,2)</f>
        <v>0</v>
      </c>
      <c r="S134" s="57" t="n">
        <f aca="false">ROUND(O134*G134,2)</f>
        <v>0</v>
      </c>
      <c r="T134" s="59" t="n">
        <f aca="false">ROUND(R134+S134,2)</f>
        <v>0</v>
      </c>
    </row>
    <row r="135" customFormat="false" ht="15" hidden="false" customHeight="false" outlineLevel="0" collapsed="false">
      <c r="A135" s="28"/>
      <c r="B135" s="28"/>
      <c r="C135" s="31"/>
      <c r="D135" s="61"/>
      <c r="E135" s="31"/>
      <c r="F135" s="31"/>
      <c r="G135" s="32"/>
      <c r="H135" s="62"/>
      <c r="I135" s="62"/>
      <c r="J135" s="62"/>
      <c r="K135" s="62"/>
      <c r="L135" s="62"/>
      <c r="M135" s="62"/>
      <c r="N135" s="34"/>
      <c r="O135" s="34"/>
      <c r="P135" s="34"/>
      <c r="Q135" s="34"/>
      <c r="R135" s="34"/>
      <c r="S135" s="34"/>
      <c r="T135" s="35"/>
    </row>
    <row r="136" customFormat="false" ht="15" hidden="false" customHeight="false" outlineLevel="0" collapsed="false">
      <c r="A136" s="36" t="n">
        <v>9</v>
      </c>
      <c r="B136" s="37"/>
      <c r="C136" s="38"/>
      <c r="D136" s="39" t="s">
        <v>268</v>
      </c>
      <c r="E136" s="40"/>
      <c r="F136" s="40"/>
      <c r="G136" s="41"/>
      <c r="H136" s="41"/>
      <c r="I136" s="41"/>
      <c r="J136" s="42"/>
      <c r="K136" s="43" t="n">
        <f aca="false">SUM(K137:K145)/2</f>
        <v>0</v>
      </c>
      <c r="L136" s="43" t="n">
        <f aca="false">SUM(L137:L145)/2</f>
        <v>0</v>
      </c>
      <c r="M136" s="43" t="n">
        <f aca="false">SUM(M137:M145)/2</f>
        <v>0</v>
      </c>
      <c r="N136" s="44"/>
      <c r="O136" s="44"/>
      <c r="P136" s="44"/>
      <c r="Q136" s="44"/>
      <c r="R136" s="43" t="n">
        <f aca="false">SUM(R137:R145)/2</f>
        <v>0</v>
      </c>
      <c r="S136" s="43" t="n">
        <f aca="false">SUM(S137:S145)/2</f>
        <v>0</v>
      </c>
      <c r="T136" s="43" t="n">
        <f aca="false">SUM(T137:T145)/2</f>
        <v>0</v>
      </c>
    </row>
    <row r="137" customFormat="false" ht="15" hidden="false" customHeight="false" outlineLevel="0" collapsed="false">
      <c r="A137" s="46" t="s">
        <v>269</v>
      </c>
      <c r="B137" s="47"/>
      <c r="C137" s="48"/>
      <c r="D137" s="39" t="s">
        <v>270</v>
      </c>
      <c r="E137" s="39"/>
      <c r="F137" s="39"/>
      <c r="G137" s="49"/>
      <c r="H137" s="50"/>
      <c r="I137" s="50"/>
      <c r="J137" s="50"/>
      <c r="K137" s="50" t="n">
        <f aca="false">ROUND(SUM(K138:K140),2)</f>
        <v>0</v>
      </c>
      <c r="L137" s="50" t="n">
        <f aca="false">ROUND(SUM(L138:L140),2)</f>
        <v>0</v>
      </c>
      <c r="M137" s="50" t="n">
        <f aca="false">ROUND(SUM(M138:M140),2)</f>
        <v>0</v>
      </c>
      <c r="N137" s="50"/>
      <c r="O137" s="50"/>
      <c r="P137" s="50"/>
      <c r="Q137" s="50"/>
      <c r="R137" s="50" t="n">
        <f aca="false">ROUND(SUM(R138:R140),2)</f>
        <v>0</v>
      </c>
      <c r="S137" s="50" t="n">
        <f aca="false">ROUND(SUM(S138:S140),2)</f>
        <v>0</v>
      </c>
      <c r="T137" s="50" t="n">
        <f aca="false">ROUND(SUM(T138:T140),2)</f>
        <v>0</v>
      </c>
    </row>
    <row r="138" customFormat="false" ht="43.25" hidden="false" customHeight="false" outlineLevel="0" collapsed="false">
      <c r="A138" s="51" t="s">
        <v>271</v>
      </c>
      <c r="B138" s="52" t="s">
        <v>8</v>
      </c>
      <c r="C138" s="53" t="n">
        <v>100374</v>
      </c>
      <c r="D138" s="54" t="s">
        <v>272</v>
      </c>
      <c r="E138" s="55" t="s">
        <v>89</v>
      </c>
      <c r="F138" s="55" t="s">
        <v>273</v>
      </c>
      <c r="G138" s="56" t="n">
        <v>14</v>
      </c>
      <c r="H138" s="57"/>
      <c r="I138" s="57"/>
      <c r="J138" s="57"/>
      <c r="K138" s="57" t="n">
        <f aca="false">ROUND((H138*G138),2)</f>
        <v>0</v>
      </c>
      <c r="L138" s="57" t="n">
        <f aca="false">ROUND((I138*G138),2)</f>
        <v>0</v>
      </c>
      <c r="M138" s="57" t="n">
        <f aca="false">ROUND((L138+K138),2)</f>
        <v>0</v>
      </c>
      <c r="N138" s="57" t="n">
        <f aca="false">ROUND((IF(Q138="BDI 1",((1+($T$3/100))*H138),((1+($T$4/100))*H138))),2)</f>
        <v>0</v>
      </c>
      <c r="O138" s="57" t="n">
        <f aca="false">ROUND((IF(Q138="BDI 1",((1+($T$3/100))*I138),((1+($T$4/100))*I138))),2)</f>
        <v>0</v>
      </c>
      <c r="P138" s="57" t="n">
        <f aca="false">ROUND((N138+O138),2)</f>
        <v>0</v>
      </c>
      <c r="Q138" s="58" t="s">
        <v>32</v>
      </c>
      <c r="R138" s="57" t="n">
        <f aca="false">ROUND(N138*G138,2)</f>
        <v>0</v>
      </c>
      <c r="S138" s="57" t="n">
        <f aca="false">ROUND(O138*G138,2)</f>
        <v>0</v>
      </c>
      <c r="T138" s="59" t="n">
        <f aca="false">ROUND(R138+S138,2)</f>
        <v>0</v>
      </c>
    </row>
    <row r="139" customFormat="false" ht="43.25" hidden="false" customHeight="false" outlineLevel="0" collapsed="false">
      <c r="A139" s="51" t="s">
        <v>274</v>
      </c>
      <c r="B139" s="52" t="s">
        <v>8</v>
      </c>
      <c r="C139" s="53" t="n">
        <v>100368</v>
      </c>
      <c r="D139" s="54" t="s">
        <v>275</v>
      </c>
      <c r="E139" s="55" t="s">
        <v>89</v>
      </c>
      <c r="F139" s="55" t="s">
        <v>276</v>
      </c>
      <c r="G139" s="56" t="n">
        <v>4</v>
      </c>
      <c r="H139" s="57"/>
      <c r="I139" s="57"/>
      <c r="J139" s="57"/>
      <c r="K139" s="57" t="n">
        <f aca="false">ROUND((H139*G139),2)</f>
        <v>0</v>
      </c>
      <c r="L139" s="57" t="n">
        <f aca="false">ROUND((I139*G139),2)</f>
        <v>0</v>
      </c>
      <c r="M139" s="57" t="n">
        <f aca="false">ROUND((L139+K139),2)</f>
        <v>0</v>
      </c>
      <c r="N139" s="57" t="n">
        <f aca="false">ROUND((IF(Q139="BDI 1",((1+($T$3/100))*H139),((1+($T$4/100))*H139))),2)</f>
        <v>0</v>
      </c>
      <c r="O139" s="57" t="n">
        <f aca="false">ROUND((IF(Q139="BDI 1",((1+($T$3/100))*I139),((1+($T$4/100))*I139))),2)</f>
        <v>0</v>
      </c>
      <c r="P139" s="57" t="n">
        <f aca="false">ROUND((N139+O139),2)</f>
        <v>0</v>
      </c>
      <c r="Q139" s="58" t="s">
        <v>32</v>
      </c>
      <c r="R139" s="57" t="n">
        <f aca="false">ROUND(N139*G139,2)</f>
        <v>0</v>
      </c>
      <c r="S139" s="57" t="n">
        <f aca="false">ROUND(O139*G139,2)</f>
        <v>0</v>
      </c>
      <c r="T139" s="59" t="n">
        <f aca="false">ROUND(R139+S139,2)</f>
        <v>0</v>
      </c>
    </row>
    <row r="140" customFormat="false" ht="43.25" hidden="false" customHeight="false" outlineLevel="0" collapsed="false">
      <c r="A140" s="51" t="s">
        <v>277</v>
      </c>
      <c r="B140" s="52" t="s">
        <v>8</v>
      </c>
      <c r="C140" s="53" t="n">
        <v>92543</v>
      </c>
      <c r="D140" s="54" t="s">
        <v>278</v>
      </c>
      <c r="E140" s="55" t="s">
        <v>41</v>
      </c>
      <c r="F140" s="55" t="s">
        <v>279</v>
      </c>
      <c r="G140" s="56" t="n">
        <v>428.59</v>
      </c>
      <c r="H140" s="57"/>
      <c r="I140" s="57"/>
      <c r="J140" s="57"/>
      <c r="K140" s="57" t="n">
        <f aca="false">ROUND((H140*G140),2)</f>
        <v>0</v>
      </c>
      <c r="L140" s="57" t="n">
        <f aca="false">ROUND((I140*G140),2)</f>
        <v>0</v>
      </c>
      <c r="M140" s="57" t="n">
        <f aca="false">ROUND((L140+K140),2)</f>
        <v>0</v>
      </c>
      <c r="N140" s="57" t="n">
        <f aca="false">ROUND((IF(Q140="BDI 1",((1+($T$3/100))*H140),((1+($T$4/100))*H140))),2)</f>
        <v>0</v>
      </c>
      <c r="O140" s="57" t="n">
        <f aca="false">ROUND((IF(Q140="BDI 1",((1+($T$3/100))*I140),((1+($T$4/100))*I140))),2)</f>
        <v>0</v>
      </c>
      <c r="P140" s="57" t="n">
        <f aca="false">ROUND((N140+O140),2)</f>
        <v>0</v>
      </c>
      <c r="Q140" s="58" t="s">
        <v>32</v>
      </c>
      <c r="R140" s="57" t="n">
        <f aca="false">ROUND(N140*G140,2)</f>
        <v>0</v>
      </c>
      <c r="S140" s="57" t="n">
        <f aca="false">ROUND(O140*G140,2)</f>
        <v>0</v>
      </c>
      <c r="T140" s="59" t="n">
        <f aca="false">ROUND(R140+S140,2)</f>
        <v>0</v>
      </c>
    </row>
    <row r="141" customFormat="false" ht="15" hidden="false" customHeight="false" outlineLevel="0" collapsed="false">
      <c r="A141" s="46" t="s">
        <v>280</v>
      </c>
      <c r="B141" s="47"/>
      <c r="C141" s="48"/>
      <c r="D141" s="39" t="s">
        <v>281</v>
      </c>
      <c r="E141" s="39"/>
      <c r="F141" s="39"/>
      <c r="G141" s="49"/>
      <c r="H141" s="50"/>
      <c r="I141" s="50"/>
      <c r="J141" s="50"/>
      <c r="K141" s="50" t="n">
        <f aca="false">ROUND(SUM(K142),2)</f>
        <v>0</v>
      </c>
      <c r="L141" s="50" t="n">
        <f aca="false">ROUND(SUM(L142),2)</f>
        <v>0</v>
      </c>
      <c r="M141" s="50" t="n">
        <f aca="false">ROUND(SUM(M142),2)</f>
        <v>0</v>
      </c>
      <c r="N141" s="50"/>
      <c r="O141" s="50"/>
      <c r="P141" s="50"/>
      <c r="Q141" s="50"/>
      <c r="R141" s="50" t="n">
        <f aca="false">ROUND(SUM(R142),2)</f>
        <v>0</v>
      </c>
      <c r="S141" s="50" t="n">
        <f aca="false">ROUND(SUM(S142),2)</f>
        <v>0</v>
      </c>
      <c r="T141" s="50" t="n">
        <f aca="false">ROUND(SUM(T142),2)</f>
        <v>0</v>
      </c>
    </row>
    <row r="142" customFormat="false" ht="43.25" hidden="false" customHeight="false" outlineLevel="0" collapsed="false">
      <c r="A142" s="51" t="s">
        <v>282</v>
      </c>
      <c r="B142" s="52" t="s">
        <v>8</v>
      </c>
      <c r="C142" s="53" t="n">
        <v>94210</v>
      </c>
      <c r="D142" s="54" t="s">
        <v>283</v>
      </c>
      <c r="E142" s="55" t="s">
        <v>41</v>
      </c>
      <c r="F142" s="55" t="s">
        <v>284</v>
      </c>
      <c r="G142" s="56" t="n">
        <v>427.92</v>
      </c>
      <c r="H142" s="57"/>
      <c r="I142" s="57"/>
      <c r="J142" s="57"/>
      <c r="K142" s="57" t="n">
        <f aca="false">ROUND((H142*G142),2)</f>
        <v>0</v>
      </c>
      <c r="L142" s="57" t="n">
        <f aca="false">ROUND((I142*G142),2)</f>
        <v>0</v>
      </c>
      <c r="M142" s="57" t="n">
        <f aca="false">ROUND((L142+K142),2)</f>
        <v>0</v>
      </c>
      <c r="N142" s="57" t="n">
        <f aca="false">ROUND((IF(Q142="BDI 1",((1+($T$3/100))*H142),((1+($T$4/100))*H142))),2)</f>
        <v>0</v>
      </c>
      <c r="O142" s="57" t="n">
        <f aca="false">ROUND((IF(Q142="BDI 1",((1+($T$3/100))*I142),((1+($T$4/100))*I142))),2)</f>
        <v>0</v>
      </c>
      <c r="P142" s="57" t="n">
        <f aca="false">ROUND((N142+O142),2)</f>
        <v>0</v>
      </c>
      <c r="Q142" s="58" t="s">
        <v>32</v>
      </c>
      <c r="R142" s="57" t="n">
        <f aca="false">ROUND(N142*G142,2)</f>
        <v>0</v>
      </c>
      <c r="S142" s="57" t="n">
        <f aca="false">ROUND(O142*G142,2)</f>
        <v>0</v>
      </c>
      <c r="T142" s="59" t="n">
        <f aca="false">ROUND(R142+S142,2)</f>
        <v>0</v>
      </c>
    </row>
    <row r="143" customFormat="false" ht="15" hidden="false" customHeight="false" outlineLevel="0" collapsed="false">
      <c r="A143" s="46" t="s">
        <v>285</v>
      </c>
      <c r="B143" s="47"/>
      <c r="C143" s="48"/>
      <c r="D143" s="39" t="s">
        <v>286</v>
      </c>
      <c r="E143" s="39"/>
      <c r="F143" s="39"/>
      <c r="G143" s="49"/>
      <c r="H143" s="50"/>
      <c r="I143" s="50"/>
      <c r="J143" s="50"/>
      <c r="K143" s="50" t="n">
        <f aca="false">ROUND(SUM(K144:K145),2)</f>
        <v>0</v>
      </c>
      <c r="L143" s="50" t="n">
        <f aca="false">ROUND(SUM(L144:L145),2)</f>
        <v>0</v>
      </c>
      <c r="M143" s="50" t="n">
        <f aca="false">ROUND(SUM(M144:M145),2)</f>
        <v>0</v>
      </c>
      <c r="N143" s="50"/>
      <c r="O143" s="50"/>
      <c r="P143" s="50"/>
      <c r="Q143" s="50"/>
      <c r="R143" s="50" t="n">
        <f aca="false">ROUND(SUM(R144:R145),2)</f>
        <v>0</v>
      </c>
      <c r="S143" s="50" t="n">
        <f aca="false">ROUND(SUM(S144:S145),2)</f>
        <v>0</v>
      </c>
      <c r="T143" s="50" t="n">
        <f aca="false">ROUND(SUM(T144:T145),2)</f>
        <v>0</v>
      </c>
    </row>
    <row r="144" customFormat="false" ht="22.35" hidden="false" customHeight="false" outlineLevel="0" collapsed="false">
      <c r="A144" s="51" t="s">
        <v>287</v>
      </c>
      <c r="B144" s="52" t="s">
        <v>8</v>
      </c>
      <c r="C144" s="53" t="n">
        <v>94231</v>
      </c>
      <c r="D144" s="54" t="s">
        <v>288</v>
      </c>
      <c r="E144" s="55" t="s">
        <v>67</v>
      </c>
      <c r="F144" s="55" t="s">
        <v>289</v>
      </c>
      <c r="G144" s="56" t="n">
        <v>107.48</v>
      </c>
      <c r="H144" s="57"/>
      <c r="I144" s="57"/>
      <c r="J144" s="57"/>
      <c r="K144" s="57" t="n">
        <f aca="false">ROUND((H144*G144),2)</f>
        <v>0</v>
      </c>
      <c r="L144" s="57" t="n">
        <f aca="false">ROUND((I144*G144),2)</f>
        <v>0</v>
      </c>
      <c r="M144" s="57" t="n">
        <f aca="false">ROUND((L144+K144),2)</f>
        <v>0</v>
      </c>
      <c r="N144" s="57" t="n">
        <f aca="false">ROUND((IF(Q144="BDI 1",((1+($T$3/100))*H144),((1+($T$4/100))*H144))),2)</f>
        <v>0</v>
      </c>
      <c r="O144" s="57" t="n">
        <f aca="false">ROUND((IF(Q144="BDI 1",((1+($T$3/100))*I144),((1+($T$4/100))*I144))),2)</f>
        <v>0</v>
      </c>
      <c r="P144" s="57" t="n">
        <f aca="false">ROUND((N144+O144),2)</f>
        <v>0</v>
      </c>
      <c r="Q144" s="58" t="s">
        <v>32</v>
      </c>
      <c r="R144" s="57" t="n">
        <f aca="false">ROUND(N144*G144,2)</f>
        <v>0</v>
      </c>
      <c r="S144" s="57" t="n">
        <f aca="false">ROUND(O144*G144,2)</f>
        <v>0</v>
      </c>
      <c r="T144" s="59" t="n">
        <f aca="false">ROUND(R144+S144,2)</f>
        <v>0</v>
      </c>
    </row>
    <row r="145" customFormat="false" ht="22.35" hidden="false" customHeight="false" outlineLevel="0" collapsed="false">
      <c r="A145" s="51" t="s">
        <v>290</v>
      </c>
      <c r="B145" s="52" t="s">
        <v>47</v>
      </c>
      <c r="C145" s="53" t="n">
        <v>512</v>
      </c>
      <c r="D145" s="54" t="s">
        <v>291</v>
      </c>
      <c r="E145" s="55" t="s">
        <v>41</v>
      </c>
      <c r="F145" s="55" t="s">
        <v>292</v>
      </c>
      <c r="G145" s="56" t="n">
        <v>29.35</v>
      </c>
      <c r="H145" s="57"/>
      <c r="I145" s="57"/>
      <c r="J145" s="57"/>
      <c r="K145" s="57" t="n">
        <f aca="false">ROUND((H145*G145),2)</f>
        <v>0</v>
      </c>
      <c r="L145" s="57" t="n">
        <f aca="false">ROUND((I145*G145),2)</f>
        <v>0</v>
      </c>
      <c r="M145" s="57" t="n">
        <f aca="false">ROUND((L145+K145),2)</f>
        <v>0</v>
      </c>
      <c r="N145" s="57" t="n">
        <f aca="false">ROUND((IF(Q145="BDI 1",((1+($T$3/100))*H145),((1+($T$4/100))*H145))),2)</f>
        <v>0</v>
      </c>
      <c r="O145" s="57" t="n">
        <f aca="false">ROUND((IF(Q145="BDI 1",((1+($T$3/100))*I145),((1+($T$4/100))*I145))),2)</f>
        <v>0</v>
      </c>
      <c r="P145" s="57" t="n">
        <f aca="false">ROUND((N145+O145),2)</f>
        <v>0</v>
      </c>
      <c r="Q145" s="58" t="s">
        <v>32</v>
      </c>
      <c r="R145" s="57" t="n">
        <f aca="false">ROUND(N145*G145,2)</f>
        <v>0</v>
      </c>
      <c r="S145" s="57" t="n">
        <f aca="false">ROUND(O145*G145,2)</f>
        <v>0</v>
      </c>
      <c r="T145" s="59" t="n">
        <f aca="false">ROUND(R145+S145,2)</f>
        <v>0</v>
      </c>
    </row>
    <row r="146" customFormat="false" ht="15" hidden="false" customHeight="false" outlineLevel="0" collapsed="false">
      <c r="A146" s="28"/>
      <c r="B146" s="28"/>
      <c r="C146" s="31"/>
      <c r="D146" s="61"/>
      <c r="E146" s="31"/>
      <c r="F146" s="31"/>
      <c r="G146" s="32"/>
      <c r="H146" s="62"/>
      <c r="I146" s="62"/>
      <c r="J146" s="62"/>
      <c r="K146" s="62"/>
      <c r="L146" s="62"/>
      <c r="M146" s="62"/>
      <c r="N146" s="34"/>
      <c r="O146" s="34"/>
      <c r="P146" s="34"/>
      <c r="Q146" s="34"/>
      <c r="R146" s="34"/>
      <c r="S146" s="34"/>
      <c r="T146" s="35"/>
    </row>
    <row r="147" customFormat="false" ht="15" hidden="false" customHeight="false" outlineLevel="0" collapsed="false">
      <c r="A147" s="36" t="n">
        <v>10</v>
      </c>
      <c r="B147" s="37"/>
      <c r="C147" s="38"/>
      <c r="D147" s="39" t="s">
        <v>293</v>
      </c>
      <c r="E147" s="40"/>
      <c r="F147" s="40"/>
      <c r="G147" s="41"/>
      <c r="H147" s="41"/>
      <c r="I147" s="41"/>
      <c r="J147" s="42"/>
      <c r="K147" s="43" t="n">
        <f aca="false">SUM(K148:K155)/2</f>
        <v>0</v>
      </c>
      <c r="L147" s="43" t="n">
        <f aca="false">SUM(L148:L155)/2</f>
        <v>0</v>
      </c>
      <c r="M147" s="43" t="n">
        <f aca="false">SUM(M148:M155)/2</f>
        <v>0</v>
      </c>
      <c r="N147" s="44"/>
      <c r="O147" s="44"/>
      <c r="P147" s="44"/>
      <c r="Q147" s="44"/>
      <c r="R147" s="43" t="n">
        <f aca="false">SUM(R148:R155)/2</f>
        <v>0</v>
      </c>
      <c r="S147" s="43" t="n">
        <f aca="false">SUM(S148:S155)/2</f>
        <v>0</v>
      </c>
      <c r="T147" s="43" t="n">
        <f aca="false">SUM(T148:T155)/2</f>
        <v>0</v>
      </c>
    </row>
    <row r="148" customFormat="false" ht="15" hidden="false" customHeight="false" outlineLevel="0" collapsed="false">
      <c r="A148" s="46" t="s">
        <v>294</v>
      </c>
      <c r="B148" s="47"/>
      <c r="C148" s="48"/>
      <c r="D148" s="39" t="s">
        <v>295</v>
      </c>
      <c r="E148" s="39"/>
      <c r="F148" s="39"/>
      <c r="G148" s="49"/>
      <c r="H148" s="50"/>
      <c r="I148" s="50"/>
      <c r="J148" s="50"/>
      <c r="K148" s="50" t="n">
        <f aca="false">ROUND(SUM(K149:K150),2)</f>
        <v>0</v>
      </c>
      <c r="L148" s="50" t="n">
        <f aca="false">ROUND(SUM(L149:L150),2)</f>
        <v>0</v>
      </c>
      <c r="M148" s="50" t="n">
        <f aca="false">ROUND(SUM(M149:M150),2)</f>
        <v>0</v>
      </c>
      <c r="N148" s="50"/>
      <c r="O148" s="50"/>
      <c r="P148" s="50"/>
      <c r="Q148" s="50"/>
      <c r="R148" s="50" t="n">
        <f aca="false">ROUND(SUM(R149:R150),2)</f>
        <v>0</v>
      </c>
      <c r="S148" s="50" t="n">
        <f aca="false">ROUND(SUM(S149:S150),2)</f>
        <v>0</v>
      </c>
      <c r="T148" s="50" t="n">
        <f aca="false">ROUND(SUM(T149:T150),2)</f>
        <v>0</v>
      </c>
    </row>
    <row r="149" customFormat="false" ht="43.25" hidden="false" customHeight="false" outlineLevel="0" collapsed="false">
      <c r="A149" s="51" t="s">
        <v>296</v>
      </c>
      <c r="B149" s="52" t="s">
        <v>8</v>
      </c>
      <c r="C149" s="53" t="n">
        <v>87632</v>
      </c>
      <c r="D149" s="54" t="s">
        <v>297</v>
      </c>
      <c r="E149" s="55" t="s">
        <v>41</v>
      </c>
      <c r="F149" s="55" t="s">
        <v>273</v>
      </c>
      <c r="G149" s="56" t="n">
        <v>137.07</v>
      </c>
      <c r="H149" s="57"/>
      <c r="I149" s="57"/>
      <c r="J149" s="57"/>
      <c r="K149" s="57" t="n">
        <f aca="false">ROUND((H149*G149),2)</f>
        <v>0</v>
      </c>
      <c r="L149" s="57" t="n">
        <f aca="false">ROUND((I149*G149),2)</f>
        <v>0</v>
      </c>
      <c r="M149" s="57" t="n">
        <f aca="false">ROUND((L149+K149),2)</f>
        <v>0</v>
      </c>
      <c r="N149" s="57" t="n">
        <f aca="false">ROUND((IF(Q149="BDI 1",((1+($T$3/100))*H149),((1+($T$4/100))*H149))),2)</f>
        <v>0</v>
      </c>
      <c r="O149" s="57" t="n">
        <f aca="false">ROUND((IF(Q149="BDI 1",((1+($T$3/100))*I149),((1+($T$4/100))*I149))),2)</f>
        <v>0</v>
      </c>
      <c r="P149" s="57" t="n">
        <f aca="false">ROUND((N149+O149),2)</f>
        <v>0</v>
      </c>
      <c r="Q149" s="58" t="s">
        <v>32</v>
      </c>
      <c r="R149" s="57" t="n">
        <f aca="false">ROUND(N149*G149,2)</f>
        <v>0</v>
      </c>
      <c r="S149" s="57" t="n">
        <f aca="false">ROUND(O149*G149,2)</f>
        <v>0</v>
      </c>
      <c r="T149" s="59" t="n">
        <f aca="false">ROUND(R149+S149,2)</f>
        <v>0</v>
      </c>
    </row>
    <row r="150" customFormat="false" ht="43.25" hidden="false" customHeight="false" outlineLevel="0" collapsed="false">
      <c r="A150" s="51" t="s">
        <v>298</v>
      </c>
      <c r="B150" s="52" t="s">
        <v>8</v>
      </c>
      <c r="C150" s="60" t="n">
        <v>87747</v>
      </c>
      <c r="D150" s="54" t="s">
        <v>299</v>
      </c>
      <c r="E150" s="55" t="s">
        <v>41</v>
      </c>
      <c r="F150" s="55" t="s">
        <v>300</v>
      </c>
      <c r="G150" s="56" t="n">
        <v>41.27</v>
      </c>
      <c r="H150" s="57"/>
      <c r="I150" s="57"/>
      <c r="J150" s="57"/>
      <c r="K150" s="57" t="n">
        <f aca="false">ROUND((H150*G150),2)</f>
        <v>0</v>
      </c>
      <c r="L150" s="57" t="n">
        <f aca="false">ROUND((I150*G150),2)</f>
        <v>0</v>
      </c>
      <c r="M150" s="57" t="n">
        <f aca="false">ROUND((L150+K150),2)</f>
        <v>0</v>
      </c>
      <c r="N150" s="57" t="n">
        <f aca="false">ROUND((IF(Q150="BDI 1",((1+($T$3/100))*H150),((1+($T$4/100))*H150))),2)</f>
        <v>0</v>
      </c>
      <c r="O150" s="57" t="n">
        <f aca="false">ROUND((IF(Q150="BDI 1",((1+($T$3/100))*I150),((1+($T$4/100))*I150))),2)</f>
        <v>0</v>
      </c>
      <c r="P150" s="57" t="n">
        <f aca="false">ROUND((N150+O150),2)</f>
        <v>0</v>
      </c>
      <c r="Q150" s="58" t="s">
        <v>32</v>
      </c>
      <c r="R150" s="57" t="n">
        <f aca="false">ROUND(N150*G150,2)</f>
        <v>0</v>
      </c>
      <c r="S150" s="57" t="n">
        <f aca="false">ROUND(O150*G150,2)</f>
        <v>0</v>
      </c>
      <c r="T150" s="59" t="n">
        <f aca="false">ROUND(R150+S150,2)</f>
        <v>0</v>
      </c>
    </row>
    <row r="151" customFormat="false" ht="15" hidden="false" customHeight="false" outlineLevel="0" collapsed="false">
      <c r="A151" s="46" t="s">
        <v>301</v>
      </c>
      <c r="B151" s="47"/>
      <c r="C151" s="48"/>
      <c r="D151" s="39" t="s">
        <v>302</v>
      </c>
      <c r="E151" s="39"/>
      <c r="F151" s="39"/>
      <c r="G151" s="49"/>
      <c r="H151" s="50"/>
      <c r="I151" s="50"/>
      <c r="J151" s="50"/>
      <c r="K151" s="50" t="n">
        <f aca="false">ROUND(SUM(K152),2)</f>
        <v>0</v>
      </c>
      <c r="L151" s="50" t="n">
        <f aca="false">ROUND(SUM(L152),2)</f>
        <v>0</v>
      </c>
      <c r="M151" s="50" t="n">
        <f aca="false">ROUND(SUM(M152),2)</f>
        <v>0</v>
      </c>
      <c r="N151" s="50"/>
      <c r="O151" s="50"/>
      <c r="P151" s="50"/>
      <c r="Q151" s="50"/>
      <c r="R151" s="50" t="n">
        <f aca="false">ROUND(SUM(R152),2)</f>
        <v>0</v>
      </c>
      <c r="S151" s="50" t="n">
        <f aca="false">ROUND(SUM(S152),2)</f>
        <v>0</v>
      </c>
      <c r="T151" s="50" t="n">
        <f aca="false">ROUND(SUM(T152),2)</f>
        <v>0</v>
      </c>
    </row>
    <row r="152" customFormat="false" ht="32.8" hidden="false" customHeight="false" outlineLevel="0" collapsed="false">
      <c r="A152" s="51" t="s">
        <v>303</v>
      </c>
      <c r="B152" s="52" t="s">
        <v>8</v>
      </c>
      <c r="C152" s="53" t="n">
        <v>87251</v>
      </c>
      <c r="D152" s="54" t="s">
        <v>304</v>
      </c>
      <c r="E152" s="55" t="s">
        <v>41</v>
      </c>
      <c r="F152" s="55" t="s">
        <v>273</v>
      </c>
      <c r="G152" s="56" t="n">
        <v>178.34</v>
      </c>
      <c r="H152" s="57"/>
      <c r="I152" s="57"/>
      <c r="J152" s="57"/>
      <c r="K152" s="57" t="n">
        <f aca="false">ROUND((H152*G152),2)</f>
        <v>0</v>
      </c>
      <c r="L152" s="57" t="n">
        <f aca="false">ROUND((I152*G152),2)</f>
        <v>0</v>
      </c>
      <c r="M152" s="57" t="n">
        <f aca="false">ROUND((L152+K152),2)</f>
        <v>0</v>
      </c>
      <c r="N152" s="57" t="n">
        <f aca="false">ROUND((IF(Q152="BDI 1",((1+($T$3/100))*H152),((1+($T$4/100))*H152))),2)</f>
        <v>0</v>
      </c>
      <c r="O152" s="57" t="n">
        <f aca="false">ROUND((IF(Q152="BDI 1",((1+($T$3/100))*I152),((1+($T$4/100))*I152))),2)</f>
        <v>0</v>
      </c>
      <c r="P152" s="57" t="n">
        <f aca="false">ROUND((N152+O152),2)</f>
        <v>0</v>
      </c>
      <c r="Q152" s="58" t="s">
        <v>32</v>
      </c>
      <c r="R152" s="57" t="n">
        <f aca="false">ROUND(N152*G152,2)</f>
        <v>0</v>
      </c>
      <c r="S152" s="57" t="n">
        <f aca="false">ROUND(O152*G152,2)</f>
        <v>0</v>
      </c>
      <c r="T152" s="59" t="n">
        <f aca="false">ROUND(R152+S152,2)</f>
        <v>0</v>
      </c>
    </row>
    <row r="153" customFormat="false" ht="15" hidden="false" customHeight="false" outlineLevel="0" collapsed="false">
      <c r="A153" s="46" t="s">
        <v>305</v>
      </c>
      <c r="B153" s="47"/>
      <c r="C153" s="48"/>
      <c r="D153" s="39" t="s">
        <v>306</v>
      </c>
      <c r="E153" s="39"/>
      <c r="F153" s="39"/>
      <c r="G153" s="49"/>
      <c r="H153" s="50"/>
      <c r="I153" s="50"/>
      <c r="J153" s="50"/>
      <c r="K153" s="50" t="n">
        <f aca="false">ROUND(SUM(K154:K155),2)</f>
        <v>0</v>
      </c>
      <c r="L153" s="50" t="n">
        <f aca="false">ROUND(SUM(L154:L155),2)</f>
        <v>0</v>
      </c>
      <c r="M153" s="50" t="n">
        <f aca="false">ROUND(SUM(M154:M155),2)</f>
        <v>0</v>
      </c>
      <c r="N153" s="50"/>
      <c r="O153" s="50"/>
      <c r="P153" s="50"/>
      <c r="Q153" s="50"/>
      <c r="R153" s="50" t="n">
        <f aca="false">ROUND(SUM(R154:R155),2)</f>
        <v>0</v>
      </c>
      <c r="S153" s="50" t="n">
        <f aca="false">ROUND(SUM(S154:S155),2)</f>
        <v>0</v>
      </c>
      <c r="T153" s="50" t="n">
        <f aca="false">ROUND(SUM(T154:T155),2)</f>
        <v>0</v>
      </c>
    </row>
    <row r="154" customFormat="false" ht="22.35" hidden="false" customHeight="false" outlineLevel="0" collapsed="false">
      <c r="A154" s="51" t="s">
        <v>307</v>
      </c>
      <c r="B154" s="52" t="s">
        <v>8</v>
      </c>
      <c r="C154" s="53" t="n">
        <v>88649</v>
      </c>
      <c r="D154" s="54" t="s">
        <v>308</v>
      </c>
      <c r="E154" s="55" t="s">
        <v>67</v>
      </c>
      <c r="F154" s="55" t="s">
        <v>273</v>
      </c>
      <c r="G154" s="56" t="n">
        <v>205.4</v>
      </c>
      <c r="H154" s="57"/>
      <c r="I154" s="57"/>
      <c r="J154" s="57"/>
      <c r="K154" s="57" t="n">
        <f aca="false">ROUND((H154*G154),2)</f>
        <v>0</v>
      </c>
      <c r="L154" s="57" t="n">
        <f aca="false">ROUND((I154*G154),2)</f>
        <v>0</v>
      </c>
      <c r="M154" s="57" t="n">
        <f aca="false">ROUND((L154+K154),2)</f>
        <v>0</v>
      </c>
      <c r="N154" s="57" t="n">
        <f aca="false">ROUND((IF(Q154="BDI 1",((1+($T$3/100))*H154),((1+($T$4/100))*H154))),2)</f>
        <v>0</v>
      </c>
      <c r="O154" s="57" t="n">
        <f aca="false">ROUND((IF(Q154="BDI 1",((1+($T$3/100))*I154),((1+($T$4/100))*I154))),2)</f>
        <v>0</v>
      </c>
      <c r="P154" s="57" t="n">
        <f aca="false">ROUND((N154+O154),2)</f>
        <v>0</v>
      </c>
      <c r="Q154" s="58" t="s">
        <v>32</v>
      </c>
      <c r="R154" s="57" t="n">
        <f aca="false">ROUND(N154*G154,2)</f>
        <v>0</v>
      </c>
      <c r="S154" s="57" t="n">
        <f aca="false">ROUND(O154*G154,2)</f>
        <v>0</v>
      </c>
      <c r="T154" s="59" t="n">
        <f aca="false">ROUND(R154+S154,2)</f>
        <v>0</v>
      </c>
    </row>
    <row r="155" customFormat="false" ht="22.35" hidden="false" customHeight="false" outlineLevel="0" collapsed="false">
      <c r="A155" s="51" t="s">
        <v>309</v>
      </c>
      <c r="B155" s="52" t="s">
        <v>47</v>
      </c>
      <c r="C155" s="60" t="n">
        <v>864</v>
      </c>
      <c r="D155" s="54" t="s">
        <v>310</v>
      </c>
      <c r="E155" s="55" t="s">
        <v>41</v>
      </c>
      <c r="F155" s="55" t="s">
        <v>300</v>
      </c>
      <c r="G155" s="56" t="n">
        <v>2.35</v>
      </c>
      <c r="H155" s="57"/>
      <c r="I155" s="57"/>
      <c r="J155" s="57"/>
      <c r="K155" s="57" t="n">
        <f aca="false">ROUND((H155*G155),2)</f>
        <v>0</v>
      </c>
      <c r="L155" s="57" t="n">
        <f aca="false">ROUND((I155*G155),2)</f>
        <v>0</v>
      </c>
      <c r="M155" s="57" t="n">
        <f aca="false">ROUND((L155+K155),2)</f>
        <v>0</v>
      </c>
      <c r="N155" s="57" t="n">
        <f aca="false">ROUND((IF(Q155="BDI 1",((1+($T$3/100))*H155),((1+($T$4/100))*H155))),2)</f>
        <v>0</v>
      </c>
      <c r="O155" s="57" t="n">
        <f aca="false">ROUND((IF(Q155="BDI 1",((1+($T$3/100))*I155),((1+($T$4/100))*I155))),2)</f>
        <v>0</v>
      </c>
      <c r="P155" s="57" t="n">
        <f aca="false">ROUND((N155+O155),2)</f>
        <v>0</v>
      </c>
      <c r="Q155" s="58" t="s">
        <v>32</v>
      </c>
      <c r="R155" s="57" t="n">
        <f aca="false">ROUND(N155*G155,2)</f>
        <v>0</v>
      </c>
      <c r="S155" s="57" t="n">
        <f aca="false">ROUND(O155*G155,2)</f>
        <v>0</v>
      </c>
      <c r="T155" s="59" t="n">
        <f aca="false">ROUND(R155+S155,2)</f>
        <v>0</v>
      </c>
    </row>
    <row r="156" customFormat="false" ht="15" hidden="false" customHeight="false" outlineLevel="0" collapsed="false">
      <c r="A156" s="28"/>
      <c r="B156" s="28"/>
      <c r="C156" s="31"/>
      <c r="D156" s="61"/>
      <c r="E156" s="31"/>
      <c r="F156" s="31"/>
      <c r="G156" s="32"/>
      <c r="H156" s="62"/>
      <c r="I156" s="62"/>
      <c r="J156" s="62"/>
      <c r="K156" s="62"/>
      <c r="L156" s="62"/>
      <c r="M156" s="62"/>
      <c r="N156" s="34"/>
      <c r="O156" s="34"/>
      <c r="P156" s="34"/>
      <c r="Q156" s="34"/>
      <c r="R156" s="34"/>
      <c r="S156" s="34"/>
      <c r="T156" s="35"/>
    </row>
    <row r="157" customFormat="false" ht="15" hidden="false" customHeight="false" outlineLevel="0" collapsed="false">
      <c r="A157" s="36" t="n">
        <v>11</v>
      </c>
      <c r="B157" s="37"/>
      <c r="C157" s="38"/>
      <c r="D157" s="39" t="s">
        <v>311</v>
      </c>
      <c r="E157" s="40"/>
      <c r="F157" s="40"/>
      <c r="G157" s="41"/>
      <c r="H157" s="41"/>
      <c r="I157" s="41"/>
      <c r="J157" s="42"/>
      <c r="K157" s="43" t="n">
        <f aca="false">SUM(K158:K163)/2</f>
        <v>0</v>
      </c>
      <c r="L157" s="43" t="n">
        <f aca="false">SUM(L158:L163)/2</f>
        <v>0</v>
      </c>
      <c r="M157" s="43" t="n">
        <f aca="false">SUM(M158:M163)/2</f>
        <v>0</v>
      </c>
      <c r="N157" s="44"/>
      <c r="O157" s="44"/>
      <c r="P157" s="44"/>
      <c r="Q157" s="44"/>
      <c r="R157" s="43" t="n">
        <f aca="false">SUM(R158:R163)/2</f>
        <v>0</v>
      </c>
      <c r="S157" s="43" t="n">
        <f aca="false">SUM(S158:S163)/2</f>
        <v>0</v>
      </c>
      <c r="T157" s="43" t="n">
        <f aca="false">SUM(T158:T163)/2</f>
        <v>0</v>
      </c>
    </row>
    <row r="158" customFormat="false" ht="15" hidden="false" customHeight="false" outlineLevel="0" collapsed="false">
      <c r="A158" s="46" t="s">
        <v>312</v>
      </c>
      <c r="B158" s="47"/>
      <c r="C158" s="48"/>
      <c r="D158" s="39" t="s">
        <v>313</v>
      </c>
      <c r="E158" s="39"/>
      <c r="F158" s="39"/>
      <c r="G158" s="49"/>
      <c r="H158" s="50"/>
      <c r="I158" s="50"/>
      <c r="J158" s="50"/>
      <c r="K158" s="50" t="n">
        <f aca="false">ROUND(SUM(K159),2)</f>
        <v>0</v>
      </c>
      <c r="L158" s="50" t="n">
        <f aca="false">ROUND(SUM(L159),2)</f>
        <v>0</v>
      </c>
      <c r="M158" s="50" t="n">
        <f aca="false">ROUND(SUM(M159),2)</f>
        <v>0</v>
      </c>
      <c r="N158" s="50"/>
      <c r="O158" s="50"/>
      <c r="P158" s="50"/>
      <c r="Q158" s="50"/>
      <c r="R158" s="50" t="n">
        <f aca="false">ROUND(SUM(R159),2)</f>
        <v>0</v>
      </c>
      <c r="S158" s="50" t="n">
        <f aca="false">ROUND(SUM(S159),2)</f>
        <v>0</v>
      </c>
      <c r="T158" s="50" t="n">
        <f aca="false">ROUND(SUM(T159),2)</f>
        <v>0</v>
      </c>
    </row>
    <row r="159" customFormat="false" ht="32.8" hidden="false" customHeight="false" outlineLevel="0" collapsed="false">
      <c r="A159" s="51" t="s">
        <v>314</v>
      </c>
      <c r="B159" s="52" t="s">
        <v>8</v>
      </c>
      <c r="C159" s="53" t="n">
        <v>90825</v>
      </c>
      <c r="D159" s="54" t="s">
        <v>315</v>
      </c>
      <c r="E159" s="55" t="s">
        <v>89</v>
      </c>
      <c r="F159" s="55" t="s">
        <v>273</v>
      </c>
      <c r="G159" s="56" t="n">
        <v>7</v>
      </c>
      <c r="H159" s="57"/>
      <c r="I159" s="57"/>
      <c r="J159" s="57"/>
      <c r="K159" s="57" t="n">
        <f aca="false">ROUND((H159*G159),2)</f>
        <v>0</v>
      </c>
      <c r="L159" s="57" t="n">
        <f aca="false">ROUND((I159*G159),2)</f>
        <v>0</v>
      </c>
      <c r="M159" s="57" t="n">
        <f aca="false">ROUND((L159+K159),2)</f>
        <v>0</v>
      </c>
      <c r="N159" s="57" t="n">
        <f aca="false">ROUND((IF(Q159="BDI 1",((1+($T$3/100))*H159),((1+($T$4/100))*H159))),2)</f>
        <v>0</v>
      </c>
      <c r="O159" s="57" t="n">
        <f aca="false">ROUND((IF(Q159="BDI 1",((1+($T$3/100))*I159),((1+($T$4/100))*I159))),2)</f>
        <v>0</v>
      </c>
      <c r="P159" s="57" t="n">
        <f aca="false">ROUND((N159+O159),2)</f>
        <v>0</v>
      </c>
      <c r="Q159" s="58" t="s">
        <v>32</v>
      </c>
      <c r="R159" s="57" t="n">
        <f aca="false">ROUND(N159*G159,2)</f>
        <v>0</v>
      </c>
      <c r="S159" s="57" t="n">
        <f aca="false">ROUND(O159*G159,2)</f>
        <v>0</v>
      </c>
      <c r="T159" s="59" t="n">
        <f aca="false">ROUND(R159+S159,2)</f>
        <v>0</v>
      </c>
    </row>
    <row r="160" customFormat="false" ht="15" hidden="false" customHeight="false" outlineLevel="0" collapsed="false">
      <c r="A160" s="46" t="s">
        <v>316</v>
      </c>
      <c r="B160" s="47"/>
      <c r="C160" s="48"/>
      <c r="D160" s="39" t="s">
        <v>317</v>
      </c>
      <c r="E160" s="39"/>
      <c r="F160" s="39"/>
      <c r="G160" s="49"/>
      <c r="H160" s="50"/>
      <c r="I160" s="50"/>
      <c r="J160" s="50"/>
      <c r="K160" s="50" t="n">
        <f aca="false">ROUND(SUM(K161:K163),2)</f>
        <v>0</v>
      </c>
      <c r="L160" s="50" t="n">
        <f aca="false">ROUND(SUM(L161:L163),2)</f>
        <v>0</v>
      </c>
      <c r="M160" s="50" t="n">
        <f aca="false">ROUND(SUM(M161:M163),2)</f>
        <v>0</v>
      </c>
      <c r="N160" s="50"/>
      <c r="O160" s="50"/>
      <c r="P160" s="50"/>
      <c r="Q160" s="50"/>
      <c r="R160" s="50" t="n">
        <f aca="false">ROUND(SUM(R161:R163),2)</f>
        <v>0</v>
      </c>
      <c r="S160" s="50" t="n">
        <f aca="false">ROUND(SUM(S161:S163),2)</f>
        <v>0</v>
      </c>
      <c r="T160" s="50" t="n">
        <f aca="false">ROUND(SUM(T161:T163),2)</f>
        <v>0</v>
      </c>
    </row>
    <row r="161" customFormat="false" ht="64.15" hidden="false" customHeight="false" outlineLevel="0" collapsed="false">
      <c r="A161" s="51" t="s">
        <v>318</v>
      </c>
      <c r="B161" s="52" t="s">
        <v>8</v>
      </c>
      <c r="C161" s="53" t="n">
        <v>94559</v>
      </c>
      <c r="D161" s="54" t="s">
        <v>319</v>
      </c>
      <c r="E161" s="55" t="s">
        <v>41</v>
      </c>
      <c r="F161" s="55" t="s">
        <v>273</v>
      </c>
      <c r="G161" s="56" t="n">
        <v>24.84</v>
      </c>
      <c r="H161" s="57"/>
      <c r="I161" s="57"/>
      <c r="J161" s="57"/>
      <c r="K161" s="57" t="n">
        <f aca="false">ROUND((H161*G161),2)</f>
        <v>0</v>
      </c>
      <c r="L161" s="57" t="n">
        <f aca="false">ROUND((I161*G161),2)</f>
        <v>0</v>
      </c>
      <c r="M161" s="57" t="n">
        <f aca="false">ROUND((L161+K161),2)</f>
        <v>0</v>
      </c>
      <c r="N161" s="57" t="n">
        <f aca="false">ROUND((IF(Q161="BDI 1",((1+($T$3/100))*H161),((1+($T$4/100))*H161))),2)</f>
        <v>0</v>
      </c>
      <c r="O161" s="57" t="n">
        <f aca="false">ROUND((IF(Q161="BDI 1",((1+($T$3/100))*I161),((1+($T$4/100))*I161))),2)</f>
        <v>0</v>
      </c>
      <c r="P161" s="57" t="n">
        <f aca="false">ROUND((N161+O161),2)</f>
        <v>0</v>
      </c>
      <c r="Q161" s="58" t="s">
        <v>32</v>
      </c>
      <c r="R161" s="57" t="n">
        <f aca="false">ROUND(N161*G161,2)</f>
        <v>0</v>
      </c>
      <c r="S161" s="57" t="n">
        <f aca="false">ROUND(O161*G161,2)</f>
        <v>0</v>
      </c>
      <c r="T161" s="59" t="n">
        <f aca="false">ROUND(R161+S161,2)</f>
        <v>0</v>
      </c>
    </row>
    <row r="162" customFormat="false" ht="32.8" hidden="false" customHeight="false" outlineLevel="0" collapsed="false">
      <c r="A162" s="51" t="s">
        <v>320</v>
      </c>
      <c r="B162" s="52" t="s">
        <v>8</v>
      </c>
      <c r="C162" s="53" t="n">
        <v>100733</v>
      </c>
      <c r="D162" s="54" t="s">
        <v>321</v>
      </c>
      <c r="E162" s="55" t="s">
        <v>41</v>
      </c>
      <c r="F162" s="55" t="s">
        <v>276</v>
      </c>
      <c r="G162" s="56" t="n">
        <v>49.68</v>
      </c>
      <c r="H162" s="57"/>
      <c r="I162" s="57"/>
      <c r="J162" s="57"/>
      <c r="K162" s="57" t="n">
        <f aca="false">ROUND((H162*G162),2)</f>
        <v>0</v>
      </c>
      <c r="L162" s="57" t="n">
        <f aca="false">ROUND((I162*G162),2)</f>
        <v>0</v>
      </c>
      <c r="M162" s="57" t="n">
        <f aca="false">ROUND((L162+K162),2)</f>
        <v>0</v>
      </c>
      <c r="N162" s="57" t="n">
        <f aca="false">ROUND((IF(Q162="BDI 1",((1+($T$3/100))*H162),((1+($T$4/100))*H162))),2)</f>
        <v>0</v>
      </c>
      <c r="O162" s="57" t="n">
        <f aca="false">ROUND((IF(Q162="BDI 1",((1+($T$3/100))*I162),((1+($T$4/100))*I162))),2)</f>
        <v>0</v>
      </c>
      <c r="P162" s="57" t="n">
        <f aca="false">ROUND((N162+O162),2)</f>
        <v>0</v>
      </c>
      <c r="Q162" s="58" t="s">
        <v>32</v>
      </c>
      <c r="R162" s="57" t="n">
        <f aca="false">ROUND(N162*G162,2)</f>
        <v>0</v>
      </c>
      <c r="S162" s="57" t="n">
        <f aca="false">ROUND(O162*G162,2)</f>
        <v>0</v>
      </c>
      <c r="T162" s="59" t="n">
        <f aca="false">ROUND(R162+S162,2)</f>
        <v>0</v>
      </c>
    </row>
    <row r="163" customFormat="false" ht="32.8" hidden="false" customHeight="false" outlineLevel="0" collapsed="false">
      <c r="A163" s="51" t="s">
        <v>322</v>
      </c>
      <c r="B163" s="52" t="s">
        <v>8</v>
      </c>
      <c r="C163" s="53" t="n">
        <v>100754</v>
      </c>
      <c r="D163" s="54" t="s">
        <v>323</v>
      </c>
      <c r="E163" s="55" t="s">
        <v>41</v>
      </c>
      <c r="F163" s="55" t="s">
        <v>279</v>
      </c>
      <c r="G163" s="56" t="n">
        <v>49.68</v>
      </c>
      <c r="H163" s="57"/>
      <c r="I163" s="57"/>
      <c r="J163" s="57"/>
      <c r="K163" s="57" t="n">
        <f aca="false">ROUND((H163*G163),2)</f>
        <v>0</v>
      </c>
      <c r="L163" s="57" t="n">
        <f aca="false">ROUND((I163*G163),2)</f>
        <v>0</v>
      </c>
      <c r="M163" s="57" t="n">
        <f aca="false">ROUND((L163+K163),2)</f>
        <v>0</v>
      </c>
      <c r="N163" s="57" t="n">
        <f aca="false">ROUND((IF(Q163="BDI 1",((1+($T$3/100))*H163),((1+($T$4/100))*H163))),2)</f>
        <v>0</v>
      </c>
      <c r="O163" s="57" t="n">
        <f aca="false">ROUND((IF(Q163="BDI 1",((1+($T$3/100))*I163),((1+($T$4/100))*I163))),2)</f>
        <v>0</v>
      </c>
      <c r="P163" s="57" t="n">
        <f aca="false">ROUND((N163+O163),2)</f>
        <v>0</v>
      </c>
      <c r="Q163" s="58" t="s">
        <v>32</v>
      </c>
      <c r="R163" s="57" t="n">
        <f aca="false">ROUND(N163*G163,2)</f>
        <v>0</v>
      </c>
      <c r="S163" s="57" t="n">
        <f aca="false">ROUND(O163*G163,2)</f>
        <v>0</v>
      </c>
      <c r="T163" s="59" t="n">
        <f aca="false">ROUND(R163+S163,2)</f>
        <v>0</v>
      </c>
    </row>
    <row r="164" customFormat="false" ht="15" hidden="false" customHeight="false" outlineLevel="0" collapsed="false">
      <c r="A164" s="28"/>
      <c r="B164" s="28"/>
      <c r="C164" s="31"/>
      <c r="D164" s="61"/>
      <c r="E164" s="31"/>
      <c r="F164" s="31"/>
      <c r="G164" s="32"/>
      <c r="H164" s="62"/>
      <c r="I164" s="62"/>
      <c r="J164" s="62"/>
      <c r="K164" s="62"/>
      <c r="L164" s="62"/>
      <c r="M164" s="62"/>
      <c r="N164" s="34"/>
      <c r="O164" s="34"/>
      <c r="P164" s="34"/>
      <c r="Q164" s="34"/>
      <c r="R164" s="34"/>
      <c r="S164" s="34"/>
      <c r="T164" s="35"/>
    </row>
    <row r="165" customFormat="false" ht="15" hidden="false" customHeight="false" outlineLevel="0" collapsed="false">
      <c r="A165" s="36" t="n">
        <v>12</v>
      </c>
      <c r="B165" s="37"/>
      <c r="C165" s="38"/>
      <c r="D165" s="39" t="s">
        <v>324</v>
      </c>
      <c r="E165" s="40"/>
      <c r="F165" s="40"/>
      <c r="G165" s="41"/>
      <c r="H165" s="41"/>
      <c r="I165" s="41"/>
      <c r="J165" s="42"/>
      <c r="K165" s="43" t="n">
        <f aca="false">SUM(K166:K171)/2</f>
        <v>0</v>
      </c>
      <c r="L165" s="43" t="n">
        <f aca="false">SUM(L166:L171)/2</f>
        <v>0</v>
      </c>
      <c r="M165" s="43" t="n">
        <f aca="false">SUM(M166:M171)/2</f>
        <v>0</v>
      </c>
      <c r="N165" s="44"/>
      <c r="O165" s="44"/>
      <c r="P165" s="44"/>
      <c r="Q165" s="44"/>
      <c r="R165" s="43" t="n">
        <f aca="false">SUM(R166:R171)/2</f>
        <v>0</v>
      </c>
      <c r="S165" s="43" t="n">
        <f aca="false">SUM(S166:S171)/2</f>
        <v>0</v>
      </c>
      <c r="T165" s="43" t="n">
        <f aca="false">SUM(T166:T171)/2</f>
        <v>0</v>
      </c>
    </row>
    <row r="166" customFormat="false" ht="15" hidden="false" customHeight="false" outlineLevel="0" collapsed="false">
      <c r="A166" s="46" t="s">
        <v>325</v>
      </c>
      <c r="B166" s="47"/>
      <c r="C166" s="48"/>
      <c r="D166" s="39" t="s">
        <v>326</v>
      </c>
      <c r="E166" s="39"/>
      <c r="F166" s="39"/>
      <c r="G166" s="49"/>
      <c r="H166" s="50"/>
      <c r="I166" s="50"/>
      <c r="J166" s="50"/>
      <c r="K166" s="50" t="n">
        <f aca="false">ROUND(SUM(K167:K168),2)</f>
        <v>0</v>
      </c>
      <c r="L166" s="50" t="n">
        <f aca="false">ROUND(SUM(L167:L168),2)</f>
        <v>0</v>
      </c>
      <c r="M166" s="50" t="n">
        <f aca="false">ROUND(SUM(M167:M168),2)</f>
        <v>0</v>
      </c>
      <c r="N166" s="50"/>
      <c r="O166" s="50"/>
      <c r="P166" s="50"/>
      <c r="Q166" s="50"/>
      <c r="R166" s="50" t="n">
        <f aca="false">ROUND(SUM(R167:R168),2)</f>
        <v>0</v>
      </c>
      <c r="S166" s="50" t="n">
        <f aca="false">ROUND(SUM(S167:S168),2)</f>
        <v>0</v>
      </c>
      <c r="T166" s="50" t="n">
        <f aca="false">ROUND(SUM(T167:T168),2)</f>
        <v>0</v>
      </c>
    </row>
    <row r="167" customFormat="false" ht="22.35" hidden="false" customHeight="false" outlineLevel="0" collapsed="false">
      <c r="A167" s="51" t="s">
        <v>327</v>
      </c>
      <c r="B167" s="52" t="s">
        <v>8</v>
      </c>
      <c r="C167" s="53" t="n">
        <v>88485</v>
      </c>
      <c r="D167" s="54" t="s">
        <v>328</v>
      </c>
      <c r="E167" s="55" t="s">
        <v>41</v>
      </c>
      <c r="F167" s="55" t="s">
        <v>273</v>
      </c>
      <c r="G167" s="56" t="n">
        <v>838.6</v>
      </c>
      <c r="H167" s="57"/>
      <c r="I167" s="57"/>
      <c r="J167" s="57"/>
      <c r="K167" s="57" t="n">
        <f aca="false">ROUND((H167*G167),2)</f>
        <v>0</v>
      </c>
      <c r="L167" s="57" t="n">
        <f aca="false">ROUND((I167*G167),2)</f>
        <v>0</v>
      </c>
      <c r="M167" s="57" t="n">
        <f aca="false">ROUND((L167+K167),2)</f>
        <v>0</v>
      </c>
      <c r="N167" s="57" t="n">
        <f aca="false">ROUND((IF(Q167="BDI 1",((1+($T$3/100))*H167),((1+($T$4/100))*H167))),2)</f>
        <v>0</v>
      </c>
      <c r="O167" s="57" t="n">
        <f aca="false">ROUND((IF(Q167="BDI 1",((1+($T$3/100))*I167),((1+($T$4/100))*I167))),2)</f>
        <v>0</v>
      </c>
      <c r="P167" s="57" t="n">
        <f aca="false">ROUND((N167+O167),2)</f>
        <v>0</v>
      </c>
      <c r="Q167" s="58" t="s">
        <v>32</v>
      </c>
      <c r="R167" s="57" t="n">
        <f aca="false">ROUND(N167*G167,2)</f>
        <v>0</v>
      </c>
      <c r="S167" s="57" t="n">
        <f aca="false">ROUND(O167*G167,2)</f>
        <v>0</v>
      </c>
      <c r="T167" s="59" t="n">
        <f aca="false">ROUND(R167+S167,2)</f>
        <v>0</v>
      </c>
    </row>
    <row r="168" customFormat="false" ht="22.35" hidden="false" customHeight="false" outlineLevel="0" collapsed="false">
      <c r="A168" s="51" t="s">
        <v>329</v>
      </c>
      <c r="B168" s="52" t="s">
        <v>8</v>
      </c>
      <c r="C168" s="53" t="n">
        <v>88489</v>
      </c>
      <c r="D168" s="54" t="s">
        <v>330</v>
      </c>
      <c r="E168" s="55" t="s">
        <v>41</v>
      </c>
      <c r="F168" s="55" t="s">
        <v>276</v>
      </c>
      <c r="G168" s="56" t="n">
        <v>838.6</v>
      </c>
      <c r="H168" s="57"/>
      <c r="I168" s="57"/>
      <c r="J168" s="57"/>
      <c r="K168" s="57" t="n">
        <f aca="false">ROUND((H168*G168),2)</f>
        <v>0</v>
      </c>
      <c r="L168" s="57" t="n">
        <f aca="false">ROUND((I168*G168),2)</f>
        <v>0</v>
      </c>
      <c r="M168" s="57" t="n">
        <f aca="false">ROUND((L168+K168),2)</f>
        <v>0</v>
      </c>
      <c r="N168" s="57" t="n">
        <f aca="false">ROUND((IF(Q168="BDI 1",((1+($T$3/100))*H168),((1+($T$4/100))*H168))),2)</f>
        <v>0</v>
      </c>
      <c r="O168" s="57" t="n">
        <f aca="false">ROUND((IF(Q168="BDI 1",((1+($T$3/100))*I168),((1+($T$4/100))*I168))),2)</f>
        <v>0</v>
      </c>
      <c r="P168" s="57" t="n">
        <f aca="false">ROUND((N168+O168),2)</f>
        <v>0</v>
      </c>
      <c r="Q168" s="58" t="s">
        <v>32</v>
      </c>
      <c r="R168" s="57" t="n">
        <f aca="false">ROUND(N168*G168,2)</f>
        <v>0</v>
      </c>
      <c r="S168" s="57" t="n">
        <f aca="false">ROUND(O168*G168,2)</f>
        <v>0</v>
      </c>
      <c r="T168" s="59" t="n">
        <f aca="false">ROUND(R168+S168,2)</f>
        <v>0</v>
      </c>
    </row>
    <row r="169" customFormat="false" ht="15" hidden="false" customHeight="false" outlineLevel="0" collapsed="false">
      <c r="A169" s="46" t="s">
        <v>331</v>
      </c>
      <c r="B169" s="47"/>
      <c r="C169" s="48"/>
      <c r="D169" s="39" t="s">
        <v>332</v>
      </c>
      <c r="E169" s="39"/>
      <c r="F169" s="39"/>
      <c r="G169" s="49"/>
      <c r="H169" s="50"/>
      <c r="I169" s="50"/>
      <c r="J169" s="50"/>
      <c r="K169" s="50" t="n">
        <f aca="false">ROUND(SUM(K170:K171),2)</f>
        <v>0</v>
      </c>
      <c r="L169" s="50" t="n">
        <f aca="false">ROUND(SUM(L170:L171),2)</f>
        <v>0</v>
      </c>
      <c r="M169" s="50" t="n">
        <f aca="false">ROUND(SUM(M170:M171),2)</f>
        <v>0</v>
      </c>
      <c r="N169" s="50"/>
      <c r="O169" s="50"/>
      <c r="P169" s="50"/>
      <c r="Q169" s="50"/>
      <c r="R169" s="50" t="n">
        <f aca="false">ROUND(SUM(R170:R171),2)</f>
        <v>0</v>
      </c>
      <c r="S169" s="50" t="n">
        <f aca="false">ROUND(SUM(S170:S171),2)</f>
        <v>0</v>
      </c>
      <c r="T169" s="50" t="n">
        <f aca="false">ROUND(SUM(T170:T171),2)</f>
        <v>0</v>
      </c>
    </row>
    <row r="170" customFormat="false" ht="22.35" hidden="false" customHeight="false" outlineLevel="0" collapsed="false">
      <c r="A170" s="51" t="s">
        <v>333</v>
      </c>
      <c r="B170" s="52" t="s">
        <v>8</v>
      </c>
      <c r="C170" s="53" t="n">
        <v>88485</v>
      </c>
      <c r="D170" s="54" t="s">
        <v>328</v>
      </c>
      <c r="E170" s="55" t="s">
        <v>41</v>
      </c>
      <c r="F170" s="55" t="s">
        <v>279</v>
      </c>
      <c r="G170" s="56" t="n">
        <v>458.51</v>
      </c>
      <c r="H170" s="57"/>
      <c r="I170" s="57"/>
      <c r="J170" s="57"/>
      <c r="K170" s="57" t="n">
        <f aca="false">ROUND((H170*G170),2)</f>
        <v>0</v>
      </c>
      <c r="L170" s="57" t="n">
        <f aca="false">ROUND((I170*G170),2)</f>
        <v>0</v>
      </c>
      <c r="M170" s="57" t="n">
        <f aca="false">ROUND((L170+K170),2)</f>
        <v>0</v>
      </c>
      <c r="N170" s="57" t="n">
        <f aca="false">ROUND((IF(Q170="BDI 1",((1+($T$3/100))*H170),((1+($T$4/100))*H170))),2)</f>
        <v>0</v>
      </c>
      <c r="O170" s="57" t="n">
        <f aca="false">ROUND((IF(Q170="BDI 1",((1+($T$3/100))*I170),((1+($T$4/100))*I170))),2)</f>
        <v>0</v>
      </c>
      <c r="P170" s="57" t="n">
        <f aca="false">ROUND((N170+O170),2)</f>
        <v>0</v>
      </c>
      <c r="Q170" s="58" t="s">
        <v>32</v>
      </c>
      <c r="R170" s="57" t="n">
        <f aca="false">ROUND(N170*G170,2)</f>
        <v>0</v>
      </c>
      <c r="S170" s="57" t="n">
        <f aca="false">ROUND(O170*G170,2)</f>
        <v>0</v>
      </c>
      <c r="T170" s="59" t="n">
        <f aca="false">ROUND(R170+S170,2)</f>
        <v>0</v>
      </c>
    </row>
    <row r="171" customFormat="false" ht="22.35" hidden="false" customHeight="false" outlineLevel="0" collapsed="false">
      <c r="A171" s="51" t="s">
        <v>334</v>
      </c>
      <c r="B171" s="52" t="s">
        <v>8</v>
      </c>
      <c r="C171" s="53" t="n">
        <v>88489</v>
      </c>
      <c r="D171" s="54" t="s">
        <v>330</v>
      </c>
      <c r="E171" s="55" t="s">
        <v>41</v>
      </c>
      <c r="F171" s="55" t="s">
        <v>284</v>
      </c>
      <c r="G171" s="56" t="n">
        <v>458.51</v>
      </c>
      <c r="H171" s="57"/>
      <c r="I171" s="57"/>
      <c r="J171" s="57"/>
      <c r="K171" s="57" t="n">
        <f aca="false">ROUND((H171*G171),2)</f>
        <v>0</v>
      </c>
      <c r="L171" s="57" t="n">
        <f aca="false">ROUND((I171*G171),2)</f>
        <v>0</v>
      </c>
      <c r="M171" s="57" t="n">
        <f aca="false">ROUND((L171+K171),2)</f>
        <v>0</v>
      </c>
      <c r="N171" s="57" t="n">
        <f aca="false">ROUND((IF(Q171="BDI 1",((1+($T$3/100))*H171),((1+($T$4/100))*H171))),2)</f>
        <v>0</v>
      </c>
      <c r="O171" s="57" t="n">
        <f aca="false">ROUND((IF(Q171="BDI 1",((1+($T$3/100))*I171),((1+($T$4/100))*I171))),2)</f>
        <v>0</v>
      </c>
      <c r="P171" s="57" t="n">
        <f aca="false">ROUND((N171+O171),2)</f>
        <v>0</v>
      </c>
      <c r="Q171" s="58" t="s">
        <v>32</v>
      </c>
      <c r="R171" s="57" t="n">
        <f aca="false">ROUND(N171*G171,2)</f>
        <v>0</v>
      </c>
      <c r="S171" s="57" t="n">
        <f aca="false">ROUND(O171*G171,2)</f>
        <v>0</v>
      </c>
      <c r="T171" s="59" t="n">
        <f aca="false">ROUND(R171+S171,2)</f>
        <v>0</v>
      </c>
    </row>
    <row r="172" customFormat="false" ht="15" hidden="false" customHeight="false" outlineLevel="0" collapsed="false">
      <c r="A172" s="28"/>
      <c r="B172" s="28"/>
      <c r="C172" s="31"/>
      <c r="D172" s="61"/>
      <c r="E172" s="31"/>
      <c r="F172" s="31"/>
      <c r="G172" s="32"/>
      <c r="H172" s="62"/>
      <c r="I172" s="62"/>
      <c r="J172" s="62"/>
      <c r="K172" s="62"/>
      <c r="L172" s="62"/>
      <c r="M172" s="62"/>
      <c r="N172" s="34"/>
      <c r="O172" s="34"/>
      <c r="P172" s="34"/>
      <c r="Q172" s="34"/>
      <c r="R172" s="34"/>
      <c r="S172" s="34"/>
      <c r="T172" s="35"/>
    </row>
    <row r="173" customFormat="false" ht="15" hidden="false" customHeight="false" outlineLevel="0" collapsed="false">
      <c r="A173" s="36" t="n">
        <v>13</v>
      </c>
      <c r="B173" s="37"/>
      <c r="C173" s="38"/>
      <c r="D173" s="39" t="s">
        <v>335</v>
      </c>
      <c r="E173" s="40"/>
      <c r="F173" s="40"/>
      <c r="G173" s="41"/>
      <c r="H173" s="41"/>
      <c r="I173" s="41"/>
      <c r="J173" s="42"/>
      <c r="K173" s="43" t="n">
        <f aca="false">SUM(K174:K268)/2</f>
        <v>0</v>
      </c>
      <c r="L173" s="43" t="n">
        <f aca="false">SUM(L174:L268)/2</f>
        <v>0</v>
      </c>
      <c r="M173" s="43" t="n">
        <f aca="false">SUM(M174:M268)/2</f>
        <v>0</v>
      </c>
      <c r="N173" s="44"/>
      <c r="O173" s="44"/>
      <c r="P173" s="44"/>
      <c r="Q173" s="44"/>
      <c r="R173" s="43" t="n">
        <f aca="false">SUM(R174:R268)/2</f>
        <v>0</v>
      </c>
      <c r="S173" s="43" t="n">
        <f aca="false">SUM(S174:S268)/2</f>
        <v>0</v>
      </c>
      <c r="T173" s="43" t="n">
        <f aca="false">SUM(T174:T268)/2</f>
        <v>0</v>
      </c>
    </row>
    <row r="174" customFormat="false" ht="15" hidden="false" customHeight="false" outlineLevel="0" collapsed="false">
      <c r="A174" s="46" t="s">
        <v>336</v>
      </c>
      <c r="B174" s="47"/>
      <c r="C174" s="48"/>
      <c r="D174" s="39" t="s">
        <v>337</v>
      </c>
      <c r="E174" s="39"/>
      <c r="F174" s="39"/>
      <c r="G174" s="49"/>
      <c r="H174" s="50"/>
      <c r="I174" s="50"/>
      <c r="J174" s="50"/>
      <c r="K174" s="50" t="n">
        <f aca="false">ROUND(SUM(K175),2)</f>
        <v>0</v>
      </c>
      <c r="L174" s="50" t="n">
        <f aca="false">ROUND(SUM(L175),2)</f>
        <v>0</v>
      </c>
      <c r="M174" s="50" t="n">
        <f aca="false">ROUND(SUM(M175),2)</f>
        <v>0</v>
      </c>
      <c r="N174" s="50"/>
      <c r="O174" s="50"/>
      <c r="P174" s="50"/>
      <c r="Q174" s="50"/>
      <c r="R174" s="50" t="n">
        <f aca="false">ROUND(SUM(R175),2)</f>
        <v>0</v>
      </c>
      <c r="S174" s="50" t="n">
        <f aca="false">ROUND(SUM(S175),2)</f>
        <v>0</v>
      </c>
      <c r="T174" s="50" t="n">
        <f aca="false">ROUND(SUM(T175),2)</f>
        <v>0</v>
      </c>
    </row>
    <row r="175" customFormat="false" ht="22.35" hidden="false" customHeight="false" outlineLevel="0" collapsed="false">
      <c r="A175" s="51" t="s">
        <v>338</v>
      </c>
      <c r="B175" s="52" t="s">
        <v>8</v>
      </c>
      <c r="C175" s="53" t="n">
        <v>89353</v>
      </c>
      <c r="D175" s="54" t="s">
        <v>339</v>
      </c>
      <c r="E175" s="55" t="s">
        <v>89</v>
      </c>
      <c r="F175" s="55" t="s">
        <v>340</v>
      </c>
      <c r="G175" s="56" t="n">
        <v>1.43</v>
      </c>
      <c r="H175" s="57"/>
      <c r="I175" s="57"/>
      <c r="J175" s="57"/>
      <c r="K175" s="57" t="n">
        <f aca="false">ROUND((H175*G175),2)</f>
        <v>0</v>
      </c>
      <c r="L175" s="57" t="n">
        <f aca="false">ROUND((I175*G175),2)</f>
        <v>0</v>
      </c>
      <c r="M175" s="57" t="n">
        <f aca="false">ROUND((L175+K175),2)</f>
        <v>0</v>
      </c>
      <c r="N175" s="57" t="n">
        <f aca="false">ROUND((IF(Q175="BDI 1",((1+($T$3/100))*H175),((1+($T$4/100))*H175))),2)</f>
        <v>0</v>
      </c>
      <c r="O175" s="57" t="n">
        <f aca="false">ROUND((IF(Q175="BDI 1",((1+($T$3/100))*I175),((1+($T$4/100))*I175))),2)</f>
        <v>0</v>
      </c>
      <c r="P175" s="57" t="n">
        <f aca="false">ROUND((N175+O175),2)</f>
        <v>0</v>
      </c>
      <c r="Q175" s="58" t="s">
        <v>32</v>
      </c>
      <c r="R175" s="57" t="n">
        <f aca="false">ROUND(N175*G175,2)</f>
        <v>0</v>
      </c>
      <c r="S175" s="57" t="n">
        <f aca="false">ROUND(O175*G175,2)</f>
        <v>0</v>
      </c>
      <c r="T175" s="59" t="n">
        <f aca="false">ROUND(R175+S175,2)</f>
        <v>0</v>
      </c>
    </row>
    <row r="176" customFormat="false" ht="15" hidden="false" customHeight="false" outlineLevel="0" collapsed="false">
      <c r="A176" s="46" t="s">
        <v>341</v>
      </c>
      <c r="B176" s="47"/>
      <c r="C176" s="48"/>
      <c r="D176" s="39" t="s">
        <v>342</v>
      </c>
      <c r="E176" s="39"/>
      <c r="F176" s="39"/>
      <c r="G176" s="49"/>
      <c r="H176" s="50"/>
      <c r="I176" s="50"/>
      <c r="J176" s="50"/>
      <c r="K176" s="50" t="n">
        <f aca="false">ROUND(SUM(K177:K179),2)</f>
        <v>0</v>
      </c>
      <c r="L176" s="50" t="n">
        <f aca="false">ROUND(SUM(L177:L179),2)</f>
        <v>0</v>
      </c>
      <c r="M176" s="50" t="n">
        <f aca="false">ROUND(SUM(M177:M179),2)</f>
        <v>0</v>
      </c>
      <c r="N176" s="50"/>
      <c r="O176" s="50"/>
      <c r="P176" s="50"/>
      <c r="Q176" s="50"/>
      <c r="R176" s="50" t="n">
        <f aca="false">ROUND(SUM(R177:R179),2)</f>
        <v>0</v>
      </c>
      <c r="S176" s="50" t="n">
        <f aca="false">ROUND(SUM(S177:S179),2)</f>
        <v>0</v>
      </c>
      <c r="T176" s="50" t="n">
        <f aca="false">ROUND(SUM(T177:T179),2)</f>
        <v>0</v>
      </c>
    </row>
    <row r="177" customFormat="false" ht="32.8" hidden="false" customHeight="false" outlineLevel="0" collapsed="false">
      <c r="A177" s="51" t="s">
        <v>343</v>
      </c>
      <c r="B177" s="52" t="s">
        <v>8</v>
      </c>
      <c r="C177" s="60" t="n">
        <v>94656</v>
      </c>
      <c r="D177" s="54" t="s">
        <v>344</v>
      </c>
      <c r="E177" s="55" t="s">
        <v>89</v>
      </c>
      <c r="F177" s="55" t="s">
        <v>345</v>
      </c>
      <c r="G177" s="56" t="n">
        <v>2</v>
      </c>
      <c r="H177" s="57"/>
      <c r="I177" s="57"/>
      <c r="J177" s="57"/>
      <c r="K177" s="57" t="n">
        <f aca="false">ROUND((H177*G177),2)</f>
        <v>0</v>
      </c>
      <c r="L177" s="57" t="n">
        <f aca="false">ROUND((I177*G177),2)</f>
        <v>0</v>
      </c>
      <c r="M177" s="57" t="n">
        <f aca="false">ROUND((L177+K177),2)</f>
        <v>0</v>
      </c>
      <c r="N177" s="57" t="n">
        <f aca="false">ROUND((IF(Q177="BDI 1",((1+($T$3/100))*H177),((1+($T$4/100))*H177))),2)</f>
        <v>0</v>
      </c>
      <c r="O177" s="57" t="n">
        <f aca="false">ROUND((IF(Q177="BDI 1",((1+($T$3/100))*I177),((1+($T$4/100))*I177))),2)</f>
        <v>0</v>
      </c>
      <c r="P177" s="57" t="n">
        <f aca="false">ROUND((N177+O177),2)</f>
        <v>0</v>
      </c>
      <c r="Q177" s="58" t="s">
        <v>32</v>
      </c>
      <c r="R177" s="57" t="n">
        <f aca="false">ROUND(N177*G177,2)</f>
        <v>0</v>
      </c>
      <c r="S177" s="57" t="n">
        <f aca="false">ROUND(O177*G177,2)</f>
        <v>0</v>
      </c>
      <c r="T177" s="59" t="n">
        <f aca="false">ROUND(R177+S177,2)</f>
        <v>0</v>
      </c>
    </row>
    <row r="178" customFormat="false" ht="32.8" hidden="false" customHeight="false" outlineLevel="0" collapsed="false">
      <c r="A178" s="51" t="s">
        <v>346</v>
      </c>
      <c r="B178" s="52" t="s">
        <v>8</v>
      </c>
      <c r="C178" s="60" t="n">
        <v>89410</v>
      </c>
      <c r="D178" s="54" t="s">
        <v>347</v>
      </c>
      <c r="E178" s="55" t="s">
        <v>89</v>
      </c>
      <c r="F178" s="55" t="s">
        <v>348</v>
      </c>
      <c r="G178" s="56" t="n">
        <v>4</v>
      </c>
      <c r="H178" s="57"/>
      <c r="I178" s="57"/>
      <c r="J178" s="57"/>
      <c r="K178" s="57" t="n">
        <f aca="false">ROUND((H178*G178),2)</f>
        <v>0</v>
      </c>
      <c r="L178" s="57" t="n">
        <f aca="false">ROUND((I178*G178),2)</f>
        <v>0</v>
      </c>
      <c r="M178" s="57" t="n">
        <f aca="false">ROUND((L178+K178),2)</f>
        <v>0</v>
      </c>
      <c r="N178" s="57" t="n">
        <f aca="false">ROUND((IF(Q178="BDI 1",((1+($T$3/100))*H178),((1+($T$4/100))*H178))),2)</f>
        <v>0</v>
      </c>
      <c r="O178" s="57" t="n">
        <f aca="false">ROUND((IF(Q178="BDI 1",((1+($T$3/100))*I178),((1+($T$4/100))*I178))),2)</f>
        <v>0</v>
      </c>
      <c r="P178" s="57" t="n">
        <f aca="false">ROUND((N178+O178),2)</f>
        <v>0</v>
      </c>
      <c r="Q178" s="58" t="s">
        <v>32</v>
      </c>
      <c r="R178" s="57" t="n">
        <f aca="false">ROUND(N178*G178,2)</f>
        <v>0</v>
      </c>
      <c r="S178" s="57" t="n">
        <f aca="false">ROUND(O178*G178,2)</f>
        <v>0</v>
      </c>
      <c r="T178" s="59" t="n">
        <f aca="false">ROUND(R178+S178,2)</f>
        <v>0</v>
      </c>
    </row>
    <row r="179" customFormat="false" ht="32.8" hidden="false" customHeight="false" outlineLevel="0" collapsed="false">
      <c r="A179" s="51" t="s">
        <v>349</v>
      </c>
      <c r="B179" s="52" t="s">
        <v>8</v>
      </c>
      <c r="C179" s="60" t="n">
        <v>89402</v>
      </c>
      <c r="D179" s="54" t="s">
        <v>350</v>
      </c>
      <c r="E179" s="55" t="s">
        <v>67</v>
      </c>
      <c r="F179" s="55" t="s">
        <v>351</v>
      </c>
      <c r="G179" s="56" t="n">
        <v>30.67</v>
      </c>
      <c r="H179" s="57"/>
      <c r="I179" s="57"/>
      <c r="J179" s="57"/>
      <c r="K179" s="57" t="n">
        <f aca="false">ROUND((H179*G179),2)</f>
        <v>0</v>
      </c>
      <c r="L179" s="57" t="n">
        <f aca="false">ROUND((I179*G179),2)</f>
        <v>0</v>
      </c>
      <c r="M179" s="57" t="n">
        <f aca="false">ROUND((L179+K179),2)</f>
        <v>0</v>
      </c>
      <c r="N179" s="57" t="n">
        <f aca="false">ROUND((IF(Q179="BDI 1",((1+($T$3/100))*H179),((1+($T$4/100))*H179))),2)</f>
        <v>0</v>
      </c>
      <c r="O179" s="57" t="n">
        <f aca="false">ROUND((IF(Q179="BDI 1",((1+($T$3/100))*I179),((1+($T$4/100))*I179))),2)</f>
        <v>0</v>
      </c>
      <c r="P179" s="57" t="n">
        <f aca="false">ROUND((N179+O179),2)</f>
        <v>0</v>
      </c>
      <c r="Q179" s="58" t="s">
        <v>32</v>
      </c>
      <c r="R179" s="57" t="n">
        <f aca="false">ROUND(N179*G179,2)</f>
        <v>0</v>
      </c>
      <c r="S179" s="57" t="n">
        <f aca="false">ROUND(O179*G179,2)</f>
        <v>0</v>
      </c>
      <c r="T179" s="59" t="n">
        <f aca="false">ROUND(R179+S179,2)</f>
        <v>0</v>
      </c>
    </row>
    <row r="180" customFormat="false" ht="15" hidden="false" customHeight="false" outlineLevel="0" collapsed="false">
      <c r="A180" s="46" t="s">
        <v>352</v>
      </c>
      <c r="B180" s="47"/>
      <c r="C180" s="48"/>
      <c r="D180" s="39" t="s">
        <v>353</v>
      </c>
      <c r="E180" s="39"/>
      <c r="F180" s="39"/>
      <c r="G180" s="49"/>
      <c r="H180" s="50"/>
      <c r="I180" s="50"/>
      <c r="J180" s="50"/>
      <c r="K180" s="50" t="n">
        <f aca="false">ROUND(SUM(K181:K184),2)</f>
        <v>0</v>
      </c>
      <c r="L180" s="50" t="n">
        <f aca="false">ROUND(SUM(L181:L184),2)</f>
        <v>0</v>
      </c>
      <c r="M180" s="50" t="n">
        <f aca="false">ROUND(SUM(M181:M184),2)</f>
        <v>0</v>
      </c>
      <c r="N180" s="50"/>
      <c r="O180" s="50"/>
      <c r="P180" s="50"/>
      <c r="Q180" s="50"/>
      <c r="R180" s="50" t="n">
        <f aca="false">ROUND(SUM(R181:R184),2)</f>
        <v>0</v>
      </c>
      <c r="S180" s="50" t="n">
        <f aca="false">ROUND(SUM(S181:S184),2)</f>
        <v>0</v>
      </c>
      <c r="T180" s="50" t="n">
        <f aca="false">ROUND(SUM(T181:T184),2)</f>
        <v>0</v>
      </c>
    </row>
    <row r="181" customFormat="false" ht="22.35" hidden="false" customHeight="false" outlineLevel="0" collapsed="false">
      <c r="A181" s="51" t="s">
        <v>354</v>
      </c>
      <c r="B181" s="52" t="s">
        <v>8</v>
      </c>
      <c r="C181" s="60" t="n">
        <v>94495</v>
      </c>
      <c r="D181" s="54" t="s">
        <v>355</v>
      </c>
      <c r="E181" s="55" t="s">
        <v>89</v>
      </c>
      <c r="F181" s="55" t="s">
        <v>345</v>
      </c>
      <c r="G181" s="56" t="n">
        <v>1</v>
      </c>
      <c r="H181" s="57"/>
      <c r="I181" s="57"/>
      <c r="J181" s="57"/>
      <c r="K181" s="57" t="n">
        <f aca="false">ROUND((H181*G181),2)</f>
        <v>0</v>
      </c>
      <c r="L181" s="57" t="n">
        <f aca="false">ROUND((I181*G181),2)</f>
        <v>0</v>
      </c>
      <c r="M181" s="57" t="n">
        <f aca="false">ROUND((L181+K181),2)</f>
        <v>0</v>
      </c>
      <c r="N181" s="57" t="n">
        <f aca="false">ROUND((IF(Q181="BDI 1",((1+($T$3/100))*H181),((1+($T$4/100))*H181))),2)</f>
        <v>0</v>
      </c>
      <c r="O181" s="57" t="n">
        <f aca="false">ROUND((IF(Q181="BDI 1",((1+($T$3/100))*I181),((1+($T$4/100))*I181))),2)</f>
        <v>0</v>
      </c>
      <c r="P181" s="57" t="n">
        <f aca="false">ROUND((N181+O181),2)</f>
        <v>0</v>
      </c>
      <c r="Q181" s="58" t="s">
        <v>32</v>
      </c>
      <c r="R181" s="57" t="n">
        <f aca="false">ROUND(N181*G181,2)</f>
        <v>0</v>
      </c>
      <c r="S181" s="57" t="n">
        <f aca="false">ROUND(O181*G181,2)</f>
        <v>0</v>
      </c>
      <c r="T181" s="59" t="n">
        <f aca="false">ROUND(R181+S181,2)</f>
        <v>0</v>
      </c>
    </row>
    <row r="182" customFormat="false" ht="22.35" hidden="false" customHeight="false" outlineLevel="0" collapsed="false">
      <c r="A182" s="51" t="s">
        <v>356</v>
      </c>
      <c r="B182" s="52" t="s">
        <v>8</v>
      </c>
      <c r="C182" s="60" t="n">
        <v>102617</v>
      </c>
      <c r="D182" s="54" t="s">
        <v>357</v>
      </c>
      <c r="E182" s="55" t="s">
        <v>89</v>
      </c>
      <c r="F182" s="55" t="s">
        <v>348</v>
      </c>
      <c r="G182" s="56" t="n">
        <v>1</v>
      </c>
      <c r="H182" s="57"/>
      <c r="I182" s="57"/>
      <c r="J182" s="57"/>
      <c r="K182" s="57" t="n">
        <f aca="false">ROUND((H182*G182),2)</f>
        <v>0</v>
      </c>
      <c r="L182" s="57" t="n">
        <f aca="false">ROUND((I182*G182),2)</f>
        <v>0</v>
      </c>
      <c r="M182" s="57" t="n">
        <f aca="false">ROUND((L182+K182),2)</f>
        <v>0</v>
      </c>
      <c r="N182" s="57" t="n">
        <f aca="false">ROUND((IF(Q182="BDI 1",((1+($T$3/100))*H182),((1+($T$4/100))*H182))),2)</f>
        <v>0</v>
      </c>
      <c r="O182" s="57" t="n">
        <f aca="false">ROUND((IF(Q182="BDI 1",((1+($T$3/100))*I182),((1+($T$4/100))*I182))),2)</f>
        <v>0</v>
      </c>
      <c r="P182" s="57" t="n">
        <f aca="false">ROUND((N182+O182),2)</f>
        <v>0</v>
      </c>
      <c r="Q182" s="58" t="s">
        <v>32</v>
      </c>
      <c r="R182" s="57" t="n">
        <f aca="false">ROUND(N182*G182,2)</f>
        <v>0</v>
      </c>
      <c r="S182" s="57" t="n">
        <f aca="false">ROUND(O182*G182,2)</f>
        <v>0</v>
      </c>
      <c r="T182" s="59" t="n">
        <f aca="false">ROUND(R182+S182,2)</f>
        <v>0</v>
      </c>
    </row>
    <row r="183" customFormat="false" ht="32.8" hidden="false" customHeight="false" outlineLevel="0" collapsed="false">
      <c r="A183" s="51" t="s">
        <v>358</v>
      </c>
      <c r="B183" s="52" t="s">
        <v>8</v>
      </c>
      <c r="C183" s="60" t="n">
        <v>94794</v>
      </c>
      <c r="D183" s="54" t="s">
        <v>359</v>
      </c>
      <c r="E183" s="55" t="s">
        <v>89</v>
      </c>
      <c r="F183" s="55" t="s">
        <v>351</v>
      </c>
      <c r="G183" s="56" t="n">
        <v>1</v>
      </c>
      <c r="H183" s="57"/>
      <c r="I183" s="57"/>
      <c r="J183" s="57"/>
      <c r="K183" s="57" t="n">
        <f aca="false">ROUND((H183*G183),2)</f>
        <v>0</v>
      </c>
      <c r="L183" s="57" t="n">
        <f aca="false">ROUND((I183*G183),2)</f>
        <v>0</v>
      </c>
      <c r="M183" s="57" t="n">
        <f aca="false">ROUND((L183+K183),2)</f>
        <v>0</v>
      </c>
      <c r="N183" s="57" t="n">
        <f aca="false">ROUND((IF(Q183="BDI 1",((1+($T$3/100))*H183),((1+($T$4/100))*H183))),2)</f>
        <v>0</v>
      </c>
      <c r="O183" s="57" t="n">
        <f aca="false">ROUND((IF(Q183="BDI 1",((1+($T$3/100))*I183),((1+($T$4/100))*I183))),2)</f>
        <v>0</v>
      </c>
      <c r="P183" s="57" t="n">
        <f aca="false">ROUND((N183+O183),2)</f>
        <v>0</v>
      </c>
      <c r="Q183" s="58" t="s">
        <v>32</v>
      </c>
      <c r="R183" s="57" t="n">
        <f aca="false">ROUND(N183*G183,2)</f>
        <v>0</v>
      </c>
      <c r="S183" s="57" t="n">
        <f aca="false">ROUND(O183*G183,2)</f>
        <v>0</v>
      </c>
      <c r="T183" s="59" t="n">
        <f aca="false">ROUND(R183+S183,2)</f>
        <v>0</v>
      </c>
    </row>
    <row r="184" customFormat="false" ht="32.8" hidden="false" customHeight="false" outlineLevel="0" collapsed="false">
      <c r="A184" s="51" t="s">
        <v>360</v>
      </c>
      <c r="B184" s="52" t="s">
        <v>8</v>
      </c>
      <c r="C184" s="60" t="n">
        <v>89987</v>
      </c>
      <c r="D184" s="54" t="s">
        <v>361</v>
      </c>
      <c r="E184" s="55" t="s">
        <v>89</v>
      </c>
      <c r="F184" s="55" t="s">
        <v>351</v>
      </c>
      <c r="G184" s="56" t="n">
        <v>7</v>
      </c>
      <c r="H184" s="57"/>
      <c r="I184" s="57"/>
      <c r="J184" s="57"/>
      <c r="K184" s="57" t="n">
        <f aca="false">ROUND((H184*G184),2)</f>
        <v>0</v>
      </c>
      <c r="L184" s="57" t="n">
        <f aca="false">ROUND((I184*G184),2)</f>
        <v>0</v>
      </c>
      <c r="M184" s="57" t="n">
        <f aca="false">ROUND((L184+K184),2)</f>
        <v>0</v>
      </c>
      <c r="N184" s="57" t="n">
        <f aca="false">ROUND((IF(Q184="BDI 1",((1+($T$3/100))*H184),((1+($T$4/100))*H184))),2)</f>
        <v>0</v>
      </c>
      <c r="O184" s="57" t="n">
        <f aca="false">ROUND((IF(Q184="BDI 1",((1+($T$3/100))*I184),((1+($T$4/100))*I184))),2)</f>
        <v>0</v>
      </c>
      <c r="P184" s="57" t="n">
        <f aca="false">ROUND((N184+O184),2)</f>
        <v>0</v>
      </c>
      <c r="Q184" s="58" t="s">
        <v>32</v>
      </c>
      <c r="R184" s="57" t="n">
        <f aca="false">ROUND(N184*G184,2)</f>
        <v>0</v>
      </c>
      <c r="S184" s="57" t="n">
        <f aca="false">ROUND(O184*G184,2)</f>
        <v>0</v>
      </c>
      <c r="T184" s="59" t="n">
        <f aca="false">ROUND(R184+S184,2)</f>
        <v>0</v>
      </c>
    </row>
    <row r="185" customFormat="false" ht="15" hidden="false" customHeight="false" outlineLevel="0" collapsed="false">
      <c r="A185" s="46" t="s">
        <v>362</v>
      </c>
      <c r="B185" s="47"/>
      <c r="C185" s="48"/>
      <c r="D185" s="39" t="s">
        <v>363</v>
      </c>
      <c r="E185" s="39"/>
      <c r="F185" s="39"/>
      <c r="G185" s="49"/>
      <c r="H185" s="50"/>
      <c r="I185" s="50"/>
      <c r="J185" s="50"/>
      <c r="K185" s="50" t="n">
        <f aca="false">ROUND(SUM(K186:K208),2)</f>
        <v>0</v>
      </c>
      <c r="L185" s="50" t="n">
        <f aca="false">ROUND(SUM(L186:L208),2)</f>
        <v>0</v>
      </c>
      <c r="M185" s="50" t="n">
        <f aca="false">ROUND(SUM(M186:M208),2)</f>
        <v>0</v>
      </c>
      <c r="N185" s="50"/>
      <c r="O185" s="50"/>
      <c r="P185" s="50"/>
      <c r="Q185" s="50"/>
      <c r="R185" s="50" t="n">
        <f aca="false">ROUND(SUM(R186:R208),2)</f>
        <v>0</v>
      </c>
      <c r="S185" s="50" t="n">
        <f aca="false">ROUND(SUM(S186:S208),2)</f>
        <v>0</v>
      </c>
      <c r="T185" s="50" t="n">
        <f aca="false">ROUND(SUM(T186:T208),2)</f>
        <v>0</v>
      </c>
    </row>
    <row r="186" customFormat="false" ht="32.8" hidden="false" customHeight="false" outlineLevel="0" collapsed="false">
      <c r="A186" s="51" t="s">
        <v>364</v>
      </c>
      <c r="B186" s="52" t="s">
        <v>8</v>
      </c>
      <c r="C186" s="60" t="n">
        <v>94703</v>
      </c>
      <c r="D186" s="54" t="s">
        <v>365</v>
      </c>
      <c r="E186" s="55" t="s">
        <v>89</v>
      </c>
      <c r="F186" s="55" t="s">
        <v>345</v>
      </c>
      <c r="G186" s="56" t="n">
        <v>2</v>
      </c>
      <c r="H186" s="57"/>
      <c r="I186" s="57"/>
      <c r="J186" s="57"/>
      <c r="K186" s="57" t="n">
        <f aca="false">ROUND((H186*G186),2)</f>
        <v>0</v>
      </c>
      <c r="L186" s="57" t="n">
        <f aca="false">ROUND((I186*G186),2)</f>
        <v>0</v>
      </c>
      <c r="M186" s="57" t="n">
        <f aca="false">ROUND((L186+K186),2)</f>
        <v>0</v>
      </c>
      <c r="N186" s="57" t="n">
        <f aca="false">ROUND((IF(Q186="BDI 1",((1+($T$3/100))*H186),((1+($T$4/100))*H186))),2)</f>
        <v>0</v>
      </c>
      <c r="O186" s="57" t="n">
        <f aca="false">ROUND((IF(Q186="BDI 1",((1+($T$3/100))*I186),((1+($T$4/100))*I186))),2)</f>
        <v>0</v>
      </c>
      <c r="P186" s="57" t="n">
        <f aca="false">ROUND((N186+O186),2)</f>
        <v>0</v>
      </c>
      <c r="Q186" s="58" t="s">
        <v>32</v>
      </c>
      <c r="R186" s="57" t="n">
        <f aca="false">ROUND(N186*G186,2)</f>
        <v>0</v>
      </c>
      <c r="S186" s="57" t="n">
        <f aca="false">ROUND(O186*G186,2)</f>
        <v>0</v>
      </c>
      <c r="T186" s="59" t="n">
        <f aca="false">ROUND(R186+S186,2)</f>
        <v>0</v>
      </c>
    </row>
    <row r="187" customFormat="false" ht="32.8" hidden="false" customHeight="false" outlineLevel="0" collapsed="false">
      <c r="A187" s="51" t="s">
        <v>366</v>
      </c>
      <c r="B187" s="52" t="s">
        <v>8</v>
      </c>
      <c r="C187" s="60" t="n">
        <v>94704</v>
      </c>
      <c r="D187" s="54" t="s">
        <v>367</v>
      </c>
      <c r="E187" s="55" t="s">
        <v>89</v>
      </c>
      <c r="F187" s="55" t="s">
        <v>348</v>
      </c>
      <c r="G187" s="56" t="n">
        <v>1</v>
      </c>
      <c r="H187" s="57"/>
      <c r="I187" s="57"/>
      <c r="J187" s="57"/>
      <c r="K187" s="57" t="n">
        <f aca="false">ROUND((H187*G187),2)</f>
        <v>0</v>
      </c>
      <c r="L187" s="57" t="n">
        <f aca="false">ROUND((I187*G187),2)</f>
        <v>0</v>
      </c>
      <c r="M187" s="57" t="n">
        <f aca="false">ROUND((L187+K187),2)</f>
        <v>0</v>
      </c>
      <c r="N187" s="57" t="n">
        <f aca="false">ROUND((IF(Q187="BDI 1",((1+($T$3/100))*H187),((1+($T$4/100))*H187))),2)</f>
        <v>0</v>
      </c>
      <c r="O187" s="57" t="n">
        <f aca="false">ROUND((IF(Q187="BDI 1",((1+($T$3/100))*I187),((1+($T$4/100))*I187))),2)</f>
        <v>0</v>
      </c>
      <c r="P187" s="57" t="n">
        <f aca="false">ROUND((N187+O187),2)</f>
        <v>0</v>
      </c>
      <c r="Q187" s="58" t="s">
        <v>32</v>
      </c>
      <c r="R187" s="57" t="n">
        <f aca="false">ROUND(N187*G187,2)</f>
        <v>0</v>
      </c>
      <c r="S187" s="57" t="n">
        <f aca="false">ROUND(O187*G187,2)</f>
        <v>0</v>
      </c>
      <c r="T187" s="59" t="n">
        <f aca="false">ROUND(R187+S187,2)</f>
        <v>0</v>
      </c>
    </row>
    <row r="188" customFormat="false" ht="32.8" hidden="false" customHeight="false" outlineLevel="0" collapsed="false">
      <c r="A188" s="51" t="s">
        <v>368</v>
      </c>
      <c r="B188" s="52" t="s">
        <v>8</v>
      </c>
      <c r="C188" s="60" t="n">
        <v>94706</v>
      </c>
      <c r="D188" s="54" t="s">
        <v>369</v>
      </c>
      <c r="E188" s="55" t="s">
        <v>89</v>
      </c>
      <c r="F188" s="55" t="s">
        <v>351</v>
      </c>
      <c r="G188" s="56" t="n">
        <v>4</v>
      </c>
      <c r="H188" s="57"/>
      <c r="I188" s="57"/>
      <c r="J188" s="57"/>
      <c r="K188" s="57" t="n">
        <f aca="false">ROUND((H188*G188),2)</f>
        <v>0</v>
      </c>
      <c r="L188" s="57" t="n">
        <f aca="false">ROUND((I188*G188),2)</f>
        <v>0</v>
      </c>
      <c r="M188" s="57" t="n">
        <f aca="false">ROUND((L188+K188),2)</f>
        <v>0</v>
      </c>
      <c r="N188" s="57" t="n">
        <f aca="false">ROUND((IF(Q188="BDI 1",((1+($T$3/100))*H188),((1+($T$4/100))*H188))),2)</f>
        <v>0</v>
      </c>
      <c r="O188" s="57" t="n">
        <f aca="false">ROUND((IF(Q188="BDI 1",((1+($T$3/100))*I188),((1+($T$4/100))*I188))),2)</f>
        <v>0</v>
      </c>
      <c r="P188" s="57" t="n">
        <f aca="false">ROUND((N188+O188),2)</f>
        <v>0</v>
      </c>
      <c r="Q188" s="58" t="s">
        <v>32</v>
      </c>
      <c r="R188" s="57" t="n">
        <f aca="false">ROUND(N188*G188,2)</f>
        <v>0</v>
      </c>
      <c r="S188" s="57" t="n">
        <f aca="false">ROUND(O188*G188,2)</f>
        <v>0</v>
      </c>
      <c r="T188" s="59" t="n">
        <f aca="false">ROUND(R188+S188,2)</f>
        <v>0</v>
      </c>
    </row>
    <row r="189" customFormat="false" ht="32.8" hidden="false" customHeight="false" outlineLevel="0" collapsed="false">
      <c r="A189" s="51" t="s">
        <v>370</v>
      </c>
      <c r="B189" s="52" t="s">
        <v>8</v>
      </c>
      <c r="C189" s="60" t="n">
        <v>94656</v>
      </c>
      <c r="D189" s="54" t="s">
        <v>344</v>
      </c>
      <c r="E189" s="55" t="s">
        <v>89</v>
      </c>
      <c r="F189" s="55" t="s">
        <v>351</v>
      </c>
      <c r="G189" s="56" t="n">
        <v>14</v>
      </c>
      <c r="H189" s="57"/>
      <c r="I189" s="57"/>
      <c r="J189" s="57"/>
      <c r="K189" s="57" t="n">
        <f aca="false">ROUND((H189*G189),2)</f>
        <v>0</v>
      </c>
      <c r="L189" s="57" t="n">
        <f aca="false">ROUND((I189*G189),2)</f>
        <v>0</v>
      </c>
      <c r="M189" s="57" t="n">
        <f aca="false">ROUND((L189+K189),2)</f>
        <v>0</v>
      </c>
      <c r="N189" s="57" t="n">
        <f aca="false">ROUND((IF(Q189="BDI 1",((1+($T$3/100))*H189),((1+($T$4/100))*H189))),2)</f>
        <v>0</v>
      </c>
      <c r="O189" s="57" t="n">
        <f aca="false">ROUND((IF(Q189="BDI 1",((1+($T$3/100))*I189),((1+($T$4/100))*I189))),2)</f>
        <v>0</v>
      </c>
      <c r="P189" s="57" t="n">
        <f aca="false">ROUND((N189+O189),2)</f>
        <v>0</v>
      </c>
      <c r="Q189" s="58" t="s">
        <v>32</v>
      </c>
      <c r="R189" s="57" t="n">
        <f aca="false">ROUND(N189*G189,2)</f>
        <v>0</v>
      </c>
      <c r="S189" s="57" t="n">
        <f aca="false">ROUND(O189*G189,2)</f>
        <v>0</v>
      </c>
      <c r="T189" s="59" t="n">
        <f aca="false">ROUND(R189+S189,2)</f>
        <v>0</v>
      </c>
    </row>
    <row r="190" customFormat="false" ht="32.8" hidden="false" customHeight="false" outlineLevel="0" collapsed="false">
      <c r="A190" s="51" t="s">
        <v>371</v>
      </c>
      <c r="B190" s="52" t="s">
        <v>8</v>
      </c>
      <c r="C190" s="60" t="n">
        <v>94658</v>
      </c>
      <c r="D190" s="54" t="s">
        <v>372</v>
      </c>
      <c r="E190" s="55" t="s">
        <v>89</v>
      </c>
      <c r="F190" s="55" t="s">
        <v>351</v>
      </c>
      <c r="G190" s="56" t="n">
        <v>2</v>
      </c>
      <c r="H190" s="57"/>
      <c r="I190" s="57"/>
      <c r="J190" s="57"/>
      <c r="K190" s="57" t="n">
        <f aca="false">ROUND((H190*G190),2)</f>
        <v>0</v>
      </c>
      <c r="L190" s="57" t="n">
        <f aca="false">ROUND((I190*G190),2)</f>
        <v>0</v>
      </c>
      <c r="M190" s="57" t="n">
        <f aca="false">ROUND((L190+K190),2)</f>
        <v>0</v>
      </c>
      <c r="N190" s="57" t="n">
        <f aca="false">ROUND((IF(Q190="BDI 1",((1+($T$3/100))*H190),((1+($T$4/100))*H190))),2)</f>
        <v>0</v>
      </c>
      <c r="O190" s="57" t="n">
        <f aca="false">ROUND((IF(Q190="BDI 1",((1+($T$3/100))*I190),((1+($T$4/100))*I190))),2)</f>
        <v>0</v>
      </c>
      <c r="P190" s="57" t="n">
        <f aca="false">ROUND((N190+O190),2)</f>
        <v>0</v>
      </c>
      <c r="Q190" s="58" t="s">
        <v>32</v>
      </c>
      <c r="R190" s="57" t="n">
        <f aca="false">ROUND(N190*G190,2)</f>
        <v>0</v>
      </c>
      <c r="S190" s="57" t="n">
        <f aca="false">ROUND(O190*G190,2)</f>
        <v>0</v>
      </c>
      <c r="T190" s="59" t="n">
        <f aca="false">ROUND(R190+S190,2)</f>
        <v>0</v>
      </c>
    </row>
    <row r="191" customFormat="false" ht="36" hidden="false" customHeight="true" outlineLevel="0" collapsed="false">
      <c r="A191" s="51" t="s">
        <v>373</v>
      </c>
      <c r="B191" s="52" t="s">
        <v>8</v>
      </c>
      <c r="C191" s="60" t="n">
        <v>94662</v>
      </c>
      <c r="D191" s="54" t="s">
        <v>374</v>
      </c>
      <c r="E191" s="55" t="s">
        <v>89</v>
      </c>
      <c r="F191" s="55" t="s">
        <v>351</v>
      </c>
      <c r="G191" s="56" t="n">
        <v>2</v>
      </c>
      <c r="H191" s="57"/>
      <c r="I191" s="57"/>
      <c r="J191" s="57"/>
      <c r="K191" s="57" t="n">
        <f aca="false">ROUND((H191*G191),2)</f>
        <v>0</v>
      </c>
      <c r="L191" s="57" t="n">
        <f aca="false">ROUND((I191*G191),2)</f>
        <v>0</v>
      </c>
      <c r="M191" s="57" t="n">
        <f aca="false">ROUND((L191+K191),2)</f>
        <v>0</v>
      </c>
      <c r="N191" s="57" t="n">
        <f aca="false">ROUND((IF(Q191="BDI 1",((1+($T$3/100))*H191),((1+($T$4/100))*H191))),2)</f>
        <v>0</v>
      </c>
      <c r="O191" s="57" t="n">
        <f aca="false">ROUND((IF(Q191="BDI 1",((1+($T$3/100))*I191),((1+($T$4/100))*I191))),2)</f>
        <v>0</v>
      </c>
      <c r="P191" s="57" t="n">
        <f aca="false">ROUND((N191+O191),2)</f>
        <v>0</v>
      </c>
      <c r="Q191" s="58" t="s">
        <v>32</v>
      </c>
      <c r="R191" s="57" t="n">
        <f aca="false">ROUND(N191*G191,2)</f>
        <v>0</v>
      </c>
      <c r="S191" s="57" t="n">
        <f aca="false">ROUND(O191*G191,2)</f>
        <v>0</v>
      </c>
      <c r="T191" s="59" t="n">
        <f aca="false">ROUND(R191+S191,2)</f>
        <v>0</v>
      </c>
    </row>
    <row r="192" customFormat="false" ht="32.8" hidden="false" customHeight="false" outlineLevel="0" collapsed="false">
      <c r="A192" s="51" t="s">
        <v>375</v>
      </c>
      <c r="B192" s="52" t="s">
        <v>8</v>
      </c>
      <c r="C192" s="60" t="n">
        <v>103957</v>
      </c>
      <c r="D192" s="54" t="s">
        <v>376</v>
      </c>
      <c r="E192" s="55" t="s">
        <v>89</v>
      </c>
      <c r="F192" s="55" t="s">
        <v>351</v>
      </c>
      <c r="G192" s="56" t="n">
        <v>2</v>
      </c>
      <c r="H192" s="57"/>
      <c r="I192" s="57"/>
      <c r="J192" s="57"/>
      <c r="K192" s="57" t="n">
        <f aca="false">ROUND((H192*G192),2)</f>
        <v>0</v>
      </c>
      <c r="L192" s="57" t="n">
        <f aca="false">ROUND((I192*G192),2)</f>
        <v>0</v>
      </c>
      <c r="M192" s="57" t="n">
        <f aca="false">ROUND((L192+K192),2)</f>
        <v>0</v>
      </c>
      <c r="N192" s="57" t="n">
        <f aca="false">ROUND((IF(Q192="BDI 1",((1+($T$3/100))*H192),((1+($T$4/100))*H192))),2)</f>
        <v>0</v>
      </c>
      <c r="O192" s="57" t="n">
        <f aca="false">ROUND((IF(Q192="BDI 1",((1+($T$3/100))*I192),((1+($T$4/100))*I192))),2)</f>
        <v>0</v>
      </c>
      <c r="P192" s="57" t="n">
        <f aca="false">ROUND((N192+O192),2)</f>
        <v>0</v>
      </c>
      <c r="Q192" s="58" t="s">
        <v>32</v>
      </c>
      <c r="R192" s="57" t="n">
        <f aca="false">ROUND(N192*G192,2)</f>
        <v>0</v>
      </c>
      <c r="S192" s="57" t="n">
        <f aca="false">ROUND(O192*G192,2)</f>
        <v>0</v>
      </c>
      <c r="T192" s="59" t="n">
        <f aca="false">ROUND(R192+S192,2)</f>
        <v>0</v>
      </c>
    </row>
    <row r="193" customFormat="false" ht="32.8" hidden="false" customHeight="false" outlineLevel="0" collapsed="false">
      <c r="A193" s="51" t="s">
        <v>377</v>
      </c>
      <c r="B193" s="52" t="s">
        <v>8</v>
      </c>
      <c r="C193" s="60" t="n">
        <v>103967</v>
      </c>
      <c r="D193" s="54" t="s">
        <v>378</v>
      </c>
      <c r="E193" s="55" t="s">
        <v>89</v>
      </c>
      <c r="F193" s="55" t="s">
        <v>351</v>
      </c>
      <c r="G193" s="56" t="n">
        <v>7</v>
      </c>
      <c r="H193" s="57"/>
      <c r="I193" s="57"/>
      <c r="J193" s="57"/>
      <c r="K193" s="57" t="n">
        <f aca="false">ROUND((H193*G193),2)</f>
        <v>0</v>
      </c>
      <c r="L193" s="57" t="n">
        <f aca="false">ROUND((I193*G193),2)</f>
        <v>0</v>
      </c>
      <c r="M193" s="57" t="n">
        <f aca="false">ROUND((L193+K193),2)</f>
        <v>0</v>
      </c>
      <c r="N193" s="57" t="n">
        <f aca="false">ROUND((IF(Q193="BDI 1",((1+($T$3/100))*H193),((1+($T$4/100))*H193))),2)</f>
        <v>0</v>
      </c>
      <c r="O193" s="57" t="n">
        <f aca="false">ROUND((IF(Q193="BDI 1",((1+($T$3/100))*I193),((1+($T$4/100))*I193))),2)</f>
        <v>0</v>
      </c>
      <c r="P193" s="57" t="n">
        <f aca="false">ROUND((N193+O193),2)</f>
        <v>0</v>
      </c>
      <c r="Q193" s="58" t="s">
        <v>32</v>
      </c>
      <c r="R193" s="57" t="n">
        <f aca="false">ROUND(N193*G193,2)</f>
        <v>0</v>
      </c>
      <c r="S193" s="57" t="n">
        <f aca="false">ROUND(O193*G193,2)</f>
        <v>0</v>
      </c>
      <c r="T193" s="59" t="n">
        <f aca="false">ROUND(R193+S193,2)</f>
        <v>0</v>
      </c>
    </row>
    <row r="194" customFormat="false" ht="22.35" hidden="false" customHeight="false" outlineLevel="0" collapsed="false">
      <c r="A194" s="51" t="s">
        <v>379</v>
      </c>
      <c r="B194" s="52" t="s">
        <v>8</v>
      </c>
      <c r="C194" s="60" t="n">
        <v>89489</v>
      </c>
      <c r="D194" s="54" t="s">
        <v>380</v>
      </c>
      <c r="E194" s="55" t="s">
        <v>89</v>
      </c>
      <c r="F194" s="55" t="s">
        <v>351</v>
      </c>
      <c r="G194" s="56" t="n">
        <v>7</v>
      </c>
      <c r="H194" s="57"/>
      <c r="I194" s="57"/>
      <c r="J194" s="57"/>
      <c r="K194" s="57" t="n">
        <f aca="false">ROUND((H194*G194),2)</f>
        <v>0</v>
      </c>
      <c r="L194" s="57" t="n">
        <f aca="false">ROUND((I194*G194),2)</f>
        <v>0</v>
      </c>
      <c r="M194" s="57" t="n">
        <f aca="false">ROUND((L194+K194),2)</f>
        <v>0</v>
      </c>
      <c r="N194" s="57" t="n">
        <f aca="false">ROUND((IF(Q194="BDI 1",((1+($T$3/100))*H194),((1+($T$4/100))*H194))),2)</f>
        <v>0</v>
      </c>
      <c r="O194" s="57" t="n">
        <f aca="false">ROUND((IF(Q194="BDI 1",((1+($T$3/100))*I194),((1+($T$4/100))*I194))),2)</f>
        <v>0</v>
      </c>
      <c r="P194" s="57" t="n">
        <f aca="false">ROUND((N194+O194),2)</f>
        <v>0</v>
      </c>
      <c r="Q194" s="58" t="s">
        <v>32</v>
      </c>
      <c r="R194" s="57" t="n">
        <f aca="false">ROUND(N194*G194,2)</f>
        <v>0</v>
      </c>
      <c r="S194" s="57" t="n">
        <f aca="false">ROUND(O194*G194,2)</f>
        <v>0</v>
      </c>
      <c r="T194" s="59" t="n">
        <f aca="false">ROUND(R194+S194,2)</f>
        <v>0</v>
      </c>
    </row>
    <row r="195" customFormat="false" ht="32.8" hidden="false" customHeight="false" outlineLevel="0" collapsed="false">
      <c r="A195" s="51" t="s">
        <v>381</v>
      </c>
      <c r="B195" s="52" t="s">
        <v>8</v>
      </c>
      <c r="C195" s="60" t="n">
        <v>89415</v>
      </c>
      <c r="D195" s="54" t="s">
        <v>382</v>
      </c>
      <c r="E195" s="55" t="s">
        <v>89</v>
      </c>
      <c r="F195" s="55" t="s">
        <v>351</v>
      </c>
      <c r="G195" s="56" t="n">
        <v>1</v>
      </c>
      <c r="H195" s="57"/>
      <c r="I195" s="57"/>
      <c r="J195" s="57"/>
      <c r="K195" s="57" t="n">
        <f aca="false">ROUND((H195*G195),2)</f>
        <v>0</v>
      </c>
      <c r="L195" s="57" t="n">
        <f aca="false">ROUND((I195*G195),2)</f>
        <v>0</v>
      </c>
      <c r="M195" s="57" t="n">
        <f aca="false">ROUND((L195+K195),2)</f>
        <v>0</v>
      </c>
      <c r="N195" s="57" t="n">
        <f aca="false">ROUND((IF(Q195="BDI 1",((1+($T$3/100))*H195),((1+($T$4/100))*H195))),2)</f>
        <v>0</v>
      </c>
      <c r="O195" s="57" t="n">
        <f aca="false">ROUND((IF(Q195="BDI 1",((1+($T$3/100))*I195),((1+($T$4/100))*I195))),2)</f>
        <v>0</v>
      </c>
      <c r="P195" s="57" t="n">
        <f aca="false">ROUND((N195+O195),2)</f>
        <v>0</v>
      </c>
      <c r="Q195" s="58" t="s">
        <v>32</v>
      </c>
      <c r="R195" s="57" t="n">
        <f aca="false">ROUND(N195*G195,2)</f>
        <v>0</v>
      </c>
      <c r="S195" s="57" t="n">
        <f aca="false">ROUND(O195*G195,2)</f>
        <v>0</v>
      </c>
      <c r="T195" s="59" t="n">
        <f aca="false">ROUND(R195+S195,2)</f>
        <v>0</v>
      </c>
    </row>
    <row r="196" customFormat="false" ht="32.8" hidden="false" customHeight="false" outlineLevel="0" collapsed="false">
      <c r="A196" s="51" t="s">
        <v>383</v>
      </c>
      <c r="B196" s="52" t="s">
        <v>8</v>
      </c>
      <c r="C196" s="60" t="n">
        <v>103986</v>
      </c>
      <c r="D196" s="54" t="s">
        <v>384</v>
      </c>
      <c r="E196" s="55" t="s">
        <v>89</v>
      </c>
      <c r="F196" s="55" t="s">
        <v>351</v>
      </c>
      <c r="G196" s="56" t="n">
        <v>8</v>
      </c>
      <c r="H196" s="57"/>
      <c r="I196" s="57"/>
      <c r="J196" s="57"/>
      <c r="K196" s="57" t="n">
        <f aca="false">ROUND((H196*G196),2)</f>
        <v>0</v>
      </c>
      <c r="L196" s="57" t="n">
        <f aca="false">ROUND((I196*G196),2)</f>
        <v>0</v>
      </c>
      <c r="M196" s="57" t="n">
        <f aca="false">ROUND((L196+K196),2)</f>
        <v>0</v>
      </c>
      <c r="N196" s="57" t="n">
        <f aca="false">ROUND((IF(Q196="BDI 1",((1+($T$3/100))*H196),((1+($T$4/100))*H196))),2)</f>
        <v>0</v>
      </c>
      <c r="O196" s="57" t="n">
        <f aca="false">ROUND((IF(Q196="BDI 1",((1+($T$3/100))*I196),((1+($T$4/100))*I196))),2)</f>
        <v>0</v>
      </c>
      <c r="P196" s="57" t="n">
        <f aca="false">ROUND((N196+O196),2)</f>
        <v>0</v>
      </c>
      <c r="Q196" s="58" t="s">
        <v>32</v>
      </c>
      <c r="R196" s="57" t="n">
        <f aca="false">ROUND(N196*G196,2)</f>
        <v>0</v>
      </c>
      <c r="S196" s="57" t="n">
        <f aca="false">ROUND(O196*G196,2)</f>
        <v>0</v>
      </c>
      <c r="T196" s="59" t="n">
        <f aca="false">ROUND(R196+S196,2)</f>
        <v>0</v>
      </c>
    </row>
    <row r="197" customFormat="false" ht="32.8" hidden="false" customHeight="false" outlineLevel="0" collapsed="false">
      <c r="A197" s="51" t="s">
        <v>385</v>
      </c>
      <c r="B197" s="52" t="s">
        <v>8</v>
      </c>
      <c r="C197" s="60" t="n">
        <v>103984</v>
      </c>
      <c r="D197" s="54" t="s">
        <v>386</v>
      </c>
      <c r="E197" s="55" t="s">
        <v>89</v>
      </c>
      <c r="F197" s="55" t="s">
        <v>351</v>
      </c>
      <c r="G197" s="56" t="n">
        <v>1</v>
      </c>
      <c r="H197" s="57"/>
      <c r="I197" s="57"/>
      <c r="J197" s="57"/>
      <c r="K197" s="57" t="n">
        <f aca="false">ROUND((H197*G197),2)</f>
        <v>0</v>
      </c>
      <c r="L197" s="57" t="n">
        <f aca="false">ROUND((I197*G197),2)</f>
        <v>0</v>
      </c>
      <c r="M197" s="57" t="n">
        <f aca="false">ROUND((L197+K197),2)</f>
        <v>0</v>
      </c>
      <c r="N197" s="57" t="n">
        <f aca="false">ROUND((IF(Q197="BDI 1",((1+($T$3/100))*H197),((1+($T$4/100))*H197))),2)</f>
        <v>0</v>
      </c>
      <c r="O197" s="57" t="n">
        <f aca="false">ROUND((IF(Q197="BDI 1",((1+($T$3/100))*I197),((1+($T$4/100))*I197))),2)</f>
        <v>0</v>
      </c>
      <c r="P197" s="57" t="n">
        <f aca="false">ROUND((N197+O197),2)</f>
        <v>0</v>
      </c>
      <c r="Q197" s="58" t="s">
        <v>32</v>
      </c>
      <c r="R197" s="57" t="n">
        <f aca="false">ROUND(N197*G197,2)</f>
        <v>0</v>
      </c>
      <c r="S197" s="57" t="n">
        <f aca="false">ROUND(O197*G197,2)</f>
        <v>0</v>
      </c>
      <c r="T197" s="59" t="n">
        <f aca="false">ROUND(R197+S197,2)</f>
        <v>0</v>
      </c>
    </row>
    <row r="198" customFormat="false" ht="32.8" hidden="false" customHeight="false" outlineLevel="0" collapsed="false">
      <c r="A198" s="51" t="s">
        <v>387</v>
      </c>
      <c r="B198" s="52" t="s">
        <v>8</v>
      </c>
      <c r="C198" s="60" t="n">
        <v>103951</v>
      </c>
      <c r="D198" s="54" t="s">
        <v>388</v>
      </c>
      <c r="E198" s="55" t="s">
        <v>89</v>
      </c>
      <c r="F198" s="55" t="s">
        <v>351</v>
      </c>
      <c r="G198" s="56" t="n">
        <v>7</v>
      </c>
      <c r="H198" s="57"/>
      <c r="I198" s="57"/>
      <c r="J198" s="57"/>
      <c r="K198" s="57" t="n">
        <f aca="false">ROUND((H198*G198),2)</f>
        <v>0</v>
      </c>
      <c r="L198" s="57" t="n">
        <f aca="false">ROUND((I198*G198),2)</f>
        <v>0</v>
      </c>
      <c r="M198" s="57" t="n">
        <f aca="false">ROUND((L198+K198),2)</f>
        <v>0</v>
      </c>
      <c r="N198" s="57" t="n">
        <f aca="false">ROUND((IF(Q198="BDI 1",((1+($T$3/100))*H198),((1+($T$4/100))*H198))),2)</f>
        <v>0</v>
      </c>
      <c r="O198" s="57" t="n">
        <f aca="false">ROUND((IF(Q198="BDI 1",((1+($T$3/100))*I198),((1+($T$4/100))*I198))),2)</f>
        <v>0</v>
      </c>
      <c r="P198" s="57" t="n">
        <f aca="false">ROUND((N198+O198),2)</f>
        <v>0</v>
      </c>
      <c r="Q198" s="58" t="s">
        <v>32</v>
      </c>
      <c r="R198" s="57" t="n">
        <f aca="false">ROUND(N198*G198,2)</f>
        <v>0</v>
      </c>
      <c r="S198" s="57" t="n">
        <f aca="false">ROUND(O198*G198,2)</f>
        <v>0</v>
      </c>
      <c r="T198" s="59" t="n">
        <f aca="false">ROUND(R198+S198,2)</f>
        <v>0</v>
      </c>
    </row>
    <row r="199" customFormat="false" ht="32.8" hidden="false" customHeight="false" outlineLevel="0" collapsed="false">
      <c r="A199" s="51" t="s">
        <v>389</v>
      </c>
      <c r="B199" s="52" t="s">
        <v>8</v>
      </c>
      <c r="C199" s="60" t="n">
        <v>89402</v>
      </c>
      <c r="D199" s="54" t="s">
        <v>350</v>
      </c>
      <c r="E199" s="55" t="s">
        <v>67</v>
      </c>
      <c r="F199" s="55" t="s">
        <v>351</v>
      </c>
      <c r="G199" s="56" t="n">
        <v>33.34</v>
      </c>
      <c r="H199" s="57"/>
      <c r="I199" s="57"/>
      <c r="J199" s="57"/>
      <c r="K199" s="57" t="n">
        <f aca="false">ROUND((H199*G199),2)</f>
        <v>0</v>
      </c>
      <c r="L199" s="57" t="n">
        <f aca="false">ROUND((I199*G199),2)</f>
        <v>0</v>
      </c>
      <c r="M199" s="57" t="n">
        <f aca="false">ROUND((L199+K199),2)</f>
        <v>0</v>
      </c>
      <c r="N199" s="57" t="n">
        <f aca="false">ROUND((IF(Q199="BDI 1",((1+($T$3/100))*H199),((1+($T$4/100))*H199))),2)</f>
        <v>0</v>
      </c>
      <c r="O199" s="57" t="n">
        <f aca="false">ROUND((IF(Q199="BDI 1",((1+($T$3/100))*I199),((1+($T$4/100))*I199))),2)</f>
        <v>0</v>
      </c>
      <c r="P199" s="57" t="n">
        <f aca="false">ROUND((N199+O199),2)</f>
        <v>0</v>
      </c>
      <c r="Q199" s="58" t="s">
        <v>32</v>
      </c>
      <c r="R199" s="57" t="n">
        <f aca="false">ROUND(N199*G199,2)</f>
        <v>0</v>
      </c>
      <c r="S199" s="57" t="n">
        <f aca="false">ROUND(O199*G199,2)</f>
        <v>0</v>
      </c>
      <c r="T199" s="59" t="n">
        <f aca="false">ROUND(R199+S199,2)</f>
        <v>0</v>
      </c>
    </row>
    <row r="200" customFormat="false" ht="22.35" hidden="false" customHeight="false" outlineLevel="0" collapsed="false">
      <c r="A200" s="51" t="s">
        <v>390</v>
      </c>
      <c r="B200" s="52" t="s">
        <v>8</v>
      </c>
      <c r="C200" s="60" t="n">
        <v>89447</v>
      </c>
      <c r="D200" s="54" t="s">
        <v>391</v>
      </c>
      <c r="E200" s="55" t="s">
        <v>67</v>
      </c>
      <c r="F200" s="55" t="s">
        <v>351</v>
      </c>
      <c r="G200" s="56" t="n">
        <v>8.61</v>
      </c>
      <c r="H200" s="57"/>
      <c r="I200" s="57"/>
      <c r="J200" s="57"/>
      <c r="K200" s="57" t="n">
        <f aca="false">ROUND((H200*G200),2)</f>
        <v>0</v>
      </c>
      <c r="L200" s="57" t="n">
        <f aca="false">ROUND((I200*G200),2)</f>
        <v>0</v>
      </c>
      <c r="M200" s="57" t="n">
        <f aca="false">ROUND((L200+K200),2)</f>
        <v>0</v>
      </c>
      <c r="N200" s="57" t="n">
        <f aca="false">ROUND((IF(Q200="BDI 1",((1+($T$3/100))*H200),((1+($T$4/100))*H200))),2)</f>
        <v>0</v>
      </c>
      <c r="O200" s="57" t="n">
        <f aca="false">ROUND((IF(Q200="BDI 1",((1+($T$3/100))*I200),((1+($T$4/100))*I200))),2)</f>
        <v>0</v>
      </c>
      <c r="P200" s="57" t="n">
        <f aca="false">ROUND((N200+O200),2)</f>
        <v>0</v>
      </c>
      <c r="Q200" s="58" t="s">
        <v>32</v>
      </c>
      <c r="R200" s="57" t="n">
        <f aca="false">ROUND(N200*G200,2)</f>
        <v>0</v>
      </c>
      <c r="S200" s="57" t="n">
        <f aca="false">ROUND(O200*G200,2)</f>
        <v>0</v>
      </c>
      <c r="T200" s="59" t="n">
        <f aca="false">ROUND(R200+S200,2)</f>
        <v>0</v>
      </c>
    </row>
    <row r="201" customFormat="false" ht="22.35" hidden="false" customHeight="false" outlineLevel="0" collapsed="false">
      <c r="A201" s="51" t="s">
        <v>392</v>
      </c>
      <c r="B201" s="52" t="s">
        <v>8</v>
      </c>
      <c r="C201" s="60" t="n">
        <v>89449</v>
      </c>
      <c r="D201" s="54" t="s">
        <v>393</v>
      </c>
      <c r="E201" s="55" t="s">
        <v>67</v>
      </c>
      <c r="F201" s="55" t="s">
        <v>351</v>
      </c>
      <c r="G201" s="56" t="n">
        <v>20.5</v>
      </c>
      <c r="H201" s="57"/>
      <c r="I201" s="57"/>
      <c r="J201" s="57"/>
      <c r="K201" s="57" t="n">
        <f aca="false">ROUND((H201*G201),2)</f>
        <v>0</v>
      </c>
      <c r="L201" s="57" t="n">
        <f aca="false">ROUND((I201*G201),2)</f>
        <v>0</v>
      </c>
      <c r="M201" s="57" t="n">
        <f aca="false">ROUND((L201+K201),2)</f>
        <v>0</v>
      </c>
      <c r="N201" s="57" t="n">
        <f aca="false">ROUND((IF(Q201="BDI 1",((1+($T$3/100))*H201),((1+($T$4/100))*H201))),2)</f>
        <v>0</v>
      </c>
      <c r="O201" s="57" t="n">
        <f aca="false">ROUND((IF(Q201="BDI 1",((1+($T$3/100))*I201),((1+($T$4/100))*I201))),2)</f>
        <v>0</v>
      </c>
      <c r="P201" s="57" t="n">
        <f aca="false">ROUND((N201+O201),2)</f>
        <v>0</v>
      </c>
      <c r="Q201" s="58" t="s">
        <v>32</v>
      </c>
      <c r="R201" s="57" t="n">
        <f aca="false">ROUND(N201*G201,2)</f>
        <v>0</v>
      </c>
      <c r="S201" s="57" t="n">
        <f aca="false">ROUND(O201*G201,2)</f>
        <v>0</v>
      </c>
      <c r="T201" s="59" t="n">
        <f aca="false">ROUND(R201+S201,2)</f>
        <v>0</v>
      </c>
    </row>
    <row r="202" customFormat="false" ht="22.35" hidden="false" customHeight="false" outlineLevel="0" collapsed="false">
      <c r="A202" s="51" t="s">
        <v>394</v>
      </c>
      <c r="B202" s="52" t="s">
        <v>8</v>
      </c>
      <c r="C202" s="60" t="n">
        <v>89617</v>
      </c>
      <c r="D202" s="54" t="s">
        <v>395</v>
      </c>
      <c r="E202" s="55" t="s">
        <v>89</v>
      </c>
      <c r="F202" s="55" t="s">
        <v>351</v>
      </c>
      <c r="G202" s="56" t="n">
        <v>7</v>
      </c>
      <c r="H202" s="57"/>
      <c r="I202" s="57"/>
      <c r="J202" s="57"/>
      <c r="K202" s="57" t="n">
        <f aca="false">ROUND((H202*G202),2)</f>
        <v>0</v>
      </c>
      <c r="L202" s="57" t="n">
        <f aca="false">ROUND((I202*G202),2)</f>
        <v>0</v>
      </c>
      <c r="M202" s="57" t="n">
        <f aca="false">ROUND((L202+K202),2)</f>
        <v>0</v>
      </c>
      <c r="N202" s="57" t="n">
        <f aca="false">ROUND((IF(Q202="BDI 1",((1+($T$3/100))*H202),((1+($T$4/100))*H202))),2)</f>
        <v>0</v>
      </c>
      <c r="O202" s="57" t="n">
        <f aca="false">ROUND((IF(Q202="BDI 1",((1+($T$3/100))*I202),((1+($T$4/100))*I202))),2)</f>
        <v>0</v>
      </c>
      <c r="P202" s="57" t="n">
        <f aca="false">ROUND((N202+O202),2)</f>
        <v>0</v>
      </c>
      <c r="Q202" s="58" t="s">
        <v>32</v>
      </c>
      <c r="R202" s="57" t="n">
        <f aca="false">ROUND(N202*G202,2)</f>
        <v>0</v>
      </c>
      <c r="S202" s="57" t="n">
        <f aca="false">ROUND(O202*G202,2)</f>
        <v>0</v>
      </c>
      <c r="T202" s="59" t="n">
        <f aca="false">ROUND(R202+S202,2)</f>
        <v>0</v>
      </c>
    </row>
    <row r="203" customFormat="false" ht="22.35" hidden="false" customHeight="false" outlineLevel="0" collapsed="false">
      <c r="A203" s="51" t="s">
        <v>396</v>
      </c>
      <c r="B203" s="52" t="s">
        <v>8</v>
      </c>
      <c r="C203" s="60" t="n">
        <v>89620</v>
      </c>
      <c r="D203" s="54" t="s">
        <v>397</v>
      </c>
      <c r="E203" s="55" t="s">
        <v>89</v>
      </c>
      <c r="F203" s="55" t="s">
        <v>351</v>
      </c>
      <c r="G203" s="56" t="n">
        <v>1</v>
      </c>
      <c r="H203" s="57"/>
      <c r="I203" s="57"/>
      <c r="J203" s="57"/>
      <c r="K203" s="57" t="n">
        <f aca="false">ROUND((H203*G203),2)</f>
        <v>0</v>
      </c>
      <c r="L203" s="57" t="n">
        <f aca="false">ROUND((I203*G203),2)</f>
        <v>0</v>
      </c>
      <c r="M203" s="57" t="n">
        <f aca="false">ROUND((L203+K203),2)</f>
        <v>0</v>
      </c>
      <c r="N203" s="57" t="n">
        <f aca="false">ROUND((IF(Q203="BDI 1",((1+($T$3/100))*H203),((1+($T$4/100))*H203))),2)</f>
        <v>0</v>
      </c>
      <c r="O203" s="57" t="n">
        <f aca="false">ROUND((IF(Q203="BDI 1",((1+($T$3/100))*I203),((1+($T$4/100))*I203))),2)</f>
        <v>0</v>
      </c>
      <c r="P203" s="57" t="n">
        <f aca="false">ROUND((N203+O203),2)</f>
        <v>0</v>
      </c>
      <c r="Q203" s="58" t="s">
        <v>32</v>
      </c>
      <c r="R203" s="57" t="n">
        <f aca="false">ROUND(N203*G203,2)</f>
        <v>0</v>
      </c>
      <c r="S203" s="57" t="n">
        <f aca="false">ROUND(O203*G203,2)</f>
        <v>0</v>
      </c>
      <c r="T203" s="59" t="n">
        <f aca="false">ROUND(R203+S203,2)</f>
        <v>0</v>
      </c>
    </row>
    <row r="204" customFormat="false" ht="22.35" hidden="false" customHeight="false" outlineLevel="0" collapsed="false">
      <c r="A204" s="51" t="s">
        <v>398</v>
      </c>
      <c r="B204" s="52" t="s">
        <v>8</v>
      </c>
      <c r="C204" s="60" t="n">
        <v>89625</v>
      </c>
      <c r="D204" s="54" t="s">
        <v>399</v>
      </c>
      <c r="E204" s="55" t="s">
        <v>89</v>
      </c>
      <c r="F204" s="55" t="s">
        <v>351</v>
      </c>
      <c r="G204" s="56" t="n">
        <v>6</v>
      </c>
      <c r="H204" s="57"/>
      <c r="I204" s="57"/>
      <c r="J204" s="57"/>
      <c r="K204" s="57" t="n">
        <f aca="false">ROUND((H204*G204),2)</f>
        <v>0</v>
      </c>
      <c r="L204" s="57" t="n">
        <f aca="false">ROUND((I204*G204),2)</f>
        <v>0</v>
      </c>
      <c r="M204" s="57" t="n">
        <f aca="false">ROUND((L204+K204),2)</f>
        <v>0</v>
      </c>
      <c r="N204" s="57" t="n">
        <f aca="false">ROUND((IF(Q204="BDI 1",((1+($T$3/100))*H204),((1+($T$4/100))*H204))),2)</f>
        <v>0</v>
      </c>
      <c r="O204" s="57" t="n">
        <f aca="false">ROUND((IF(Q204="BDI 1",((1+($T$3/100))*I204),((1+($T$4/100))*I204))),2)</f>
        <v>0</v>
      </c>
      <c r="P204" s="57" t="n">
        <f aca="false">ROUND((N204+O204),2)</f>
        <v>0</v>
      </c>
      <c r="Q204" s="58" t="s">
        <v>32</v>
      </c>
      <c r="R204" s="57" t="n">
        <f aca="false">ROUND(N204*G204,2)</f>
        <v>0</v>
      </c>
      <c r="S204" s="57" t="n">
        <f aca="false">ROUND(O204*G204,2)</f>
        <v>0</v>
      </c>
      <c r="T204" s="59" t="n">
        <f aca="false">ROUND(R204+S204,2)</f>
        <v>0</v>
      </c>
    </row>
    <row r="205" customFormat="false" ht="32.8" hidden="false" customHeight="false" outlineLevel="0" collapsed="false">
      <c r="A205" s="51" t="s">
        <v>400</v>
      </c>
      <c r="B205" s="52" t="s">
        <v>8</v>
      </c>
      <c r="C205" s="60" t="n">
        <v>103976</v>
      </c>
      <c r="D205" s="54" t="s">
        <v>401</v>
      </c>
      <c r="E205" s="55" t="s">
        <v>89</v>
      </c>
      <c r="F205" s="55" t="s">
        <v>351</v>
      </c>
      <c r="G205" s="56" t="n">
        <v>2</v>
      </c>
      <c r="H205" s="57"/>
      <c r="I205" s="57"/>
      <c r="J205" s="57"/>
      <c r="K205" s="57" t="n">
        <f aca="false">ROUND((H205*G205),2)</f>
        <v>0</v>
      </c>
      <c r="L205" s="57" t="n">
        <f aca="false">ROUND((I205*G205),2)</f>
        <v>0</v>
      </c>
      <c r="M205" s="57" t="n">
        <f aca="false">ROUND((L205+K205),2)</f>
        <v>0</v>
      </c>
      <c r="N205" s="57" t="n">
        <f aca="false">ROUND((IF(Q205="BDI 1",((1+($T$3/100))*H205),((1+($T$4/100))*H205))),2)</f>
        <v>0</v>
      </c>
      <c r="O205" s="57" t="n">
        <f aca="false">ROUND((IF(Q205="BDI 1",((1+($T$3/100))*I205),((1+($T$4/100))*I205))),2)</f>
        <v>0</v>
      </c>
      <c r="P205" s="57" t="n">
        <f aca="false">ROUND((N205+O205),2)</f>
        <v>0</v>
      </c>
      <c r="Q205" s="58" t="s">
        <v>32</v>
      </c>
      <c r="R205" s="57" t="n">
        <f aca="false">ROUND(N205*G205,2)</f>
        <v>0</v>
      </c>
      <c r="S205" s="57" t="n">
        <f aca="false">ROUND(O205*G205,2)</f>
        <v>0</v>
      </c>
      <c r="T205" s="59" t="n">
        <f aca="false">ROUND(R205+S205,2)</f>
        <v>0</v>
      </c>
    </row>
    <row r="206" customFormat="false" ht="22.35" hidden="false" customHeight="false" outlineLevel="0" collapsed="false">
      <c r="A206" s="51" t="s">
        <v>402</v>
      </c>
      <c r="B206" s="52" t="s">
        <v>8</v>
      </c>
      <c r="C206" s="60" t="n">
        <v>89378</v>
      </c>
      <c r="D206" s="54" t="s">
        <v>403</v>
      </c>
      <c r="E206" s="55" t="s">
        <v>89</v>
      </c>
      <c r="F206" s="55" t="s">
        <v>351</v>
      </c>
      <c r="G206" s="56" t="n">
        <v>7</v>
      </c>
      <c r="H206" s="57"/>
      <c r="I206" s="57"/>
      <c r="J206" s="57"/>
      <c r="K206" s="57" t="n">
        <f aca="false">ROUND((H206*G206),2)</f>
        <v>0</v>
      </c>
      <c r="L206" s="57" t="n">
        <f aca="false">ROUND((I206*G206),2)</f>
        <v>0</v>
      </c>
      <c r="M206" s="57" t="n">
        <f aca="false">ROUND((L206+K206),2)</f>
        <v>0</v>
      </c>
      <c r="N206" s="57" t="n">
        <f aca="false">ROUND((IF(Q206="BDI 1",((1+($T$3/100))*H206),((1+($T$4/100))*H206))),2)</f>
        <v>0</v>
      </c>
      <c r="O206" s="57" t="n">
        <f aca="false">ROUND((IF(Q206="BDI 1",((1+($T$3/100))*I206),((1+($T$4/100))*I206))),2)</f>
        <v>0</v>
      </c>
      <c r="P206" s="57" t="n">
        <f aca="false">ROUND((N206+O206),2)</f>
        <v>0</v>
      </c>
      <c r="Q206" s="58" t="s">
        <v>32</v>
      </c>
      <c r="R206" s="57" t="n">
        <f aca="false">ROUND(N206*G206,2)</f>
        <v>0</v>
      </c>
      <c r="S206" s="57" t="n">
        <f aca="false">ROUND(O206*G206,2)</f>
        <v>0</v>
      </c>
      <c r="T206" s="59" t="n">
        <f aca="false">ROUND(R206+S206,2)</f>
        <v>0</v>
      </c>
    </row>
    <row r="207" customFormat="false" ht="32.8" hidden="false" customHeight="false" outlineLevel="0" collapsed="false">
      <c r="A207" s="51" t="s">
        <v>404</v>
      </c>
      <c r="B207" s="52" t="s">
        <v>8</v>
      </c>
      <c r="C207" s="60" t="n">
        <v>103995</v>
      </c>
      <c r="D207" s="54" t="s">
        <v>405</v>
      </c>
      <c r="E207" s="55" t="s">
        <v>89</v>
      </c>
      <c r="F207" s="55" t="s">
        <v>351</v>
      </c>
      <c r="G207" s="56" t="n">
        <v>1</v>
      </c>
      <c r="H207" s="57"/>
      <c r="I207" s="57"/>
      <c r="J207" s="57"/>
      <c r="K207" s="57" t="n">
        <f aca="false">ROUND((H207*G207),2)</f>
        <v>0</v>
      </c>
      <c r="L207" s="57" t="n">
        <f aca="false">ROUND((I207*G207),2)</f>
        <v>0</v>
      </c>
      <c r="M207" s="57" t="n">
        <f aca="false">ROUND((L207+K207),2)</f>
        <v>0</v>
      </c>
      <c r="N207" s="57" t="n">
        <f aca="false">ROUND((IF(Q207="BDI 1",((1+($T$3/100))*H207),((1+($T$4/100))*H207))),2)</f>
        <v>0</v>
      </c>
      <c r="O207" s="57" t="n">
        <f aca="false">ROUND((IF(Q207="BDI 1",((1+($T$3/100))*I207),((1+($T$4/100))*I207))),2)</f>
        <v>0</v>
      </c>
      <c r="P207" s="57" t="n">
        <f aca="false">ROUND((N207+O207),2)</f>
        <v>0</v>
      </c>
      <c r="Q207" s="58" t="s">
        <v>32</v>
      </c>
      <c r="R207" s="57" t="n">
        <f aca="false">ROUND(N207*G207,2)</f>
        <v>0</v>
      </c>
      <c r="S207" s="57" t="n">
        <f aca="false">ROUND(O207*G207,2)</f>
        <v>0</v>
      </c>
      <c r="T207" s="59" t="n">
        <f aca="false">ROUND(R207+S207,2)</f>
        <v>0</v>
      </c>
    </row>
    <row r="208" customFormat="false" ht="36" hidden="false" customHeight="true" outlineLevel="0" collapsed="false">
      <c r="A208" s="51" t="s">
        <v>406</v>
      </c>
      <c r="B208" s="52" t="s">
        <v>8</v>
      </c>
      <c r="C208" s="60" t="n">
        <v>91222</v>
      </c>
      <c r="D208" s="54" t="s">
        <v>407</v>
      </c>
      <c r="E208" s="55" t="s">
        <v>67</v>
      </c>
      <c r="F208" s="55" t="s">
        <v>351</v>
      </c>
      <c r="G208" s="56" t="n">
        <v>36.94</v>
      </c>
      <c r="H208" s="57"/>
      <c r="I208" s="57"/>
      <c r="J208" s="57"/>
      <c r="K208" s="57" t="n">
        <f aca="false">ROUND((H208*G208),2)</f>
        <v>0</v>
      </c>
      <c r="L208" s="57" t="n">
        <f aca="false">ROUND((I208*G208),2)</f>
        <v>0</v>
      </c>
      <c r="M208" s="57" t="n">
        <f aca="false">ROUND((L208+K208),2)</f>
        <v>0</v>
      </c>
      <c r="N208" s="57" t="n">
        <f aca="false">ROUND((IF(Q208="BDI 1",((1+($T$3/100))*H208),((1+($T$4/100))*H208))),2)</f>
        <v>0</v>
      </c>
      <c r="O208" s="57" t="n">
        <f aca="false">ROUND((IF(Q208="BDI 1",((1+($T$3/100))*I208),((1+($T$4/100))*I208))),2)</f>
        <v>0</v>
      </c>
      <c r="P208" s="57" t="n">
        <f aca="false">ROUND((N208+O208),2)</f>
        <v>0</v>
      </c>
      <c r="Q208" s="58" t="s">
        <v>32</v>
      </c>
      <c r="R208" s="57" t="n">
        <f aca="false">ROUND(N208*G208,2)</f>
        <v>0</v>
      </c>
      <c r="S208" s="57" t="n">
        <f aca="false">ROUND(O208*G208,2)</f>
        <v>0</v>
      </c>
      <c r="T208" s="59" t="n">
        <f aca="false">ROUND(R208+S208,2)</f>
        <v>0</v>
      </c>
    </row>
    <row r="209" customFormat="false" ht="15" hidden="false" customHeight="false" outlineLevel="0" collapsed="false">
      <c r="A209" s="46" t="s">
        <v>408</v>
      </c>
      <c r="B209" s="47"/>
      <c r="C209" s="48"/>
      <c r="D209" s="39" t="s">
        <v>409</v>
      </c>
      <c r="E209" s="39"/>
      <c r="F209" s="39"/>
      <c r="G209" s="49"/>
      <c r="H209" s="50"/>
      <c r="I209" s="50"/>
      <c r="J209" s="50"/>
      <c r="K209" s="50" t="n">
        <f aca="false">ROUND(SUM(K210:K211),2)</f>
        <v>0</v>
      </c>
      <c r="L209" s="50" t="n">
        <f aca="false">ROUND(SUM(L210:L211),2)</f>
        <v>0</v>
      </c>
      <c r="M209" s="50" t="n">
        <f aca="false">ROUND(SUM(M210:M211),2)</f>
        <v>0</v>
      </c>
      <c r="N209" s="50"/>
      <c r="O209" s="50"/>
      <c r="P209" s="50"/>
      <c r="Q209" s="50"/>
      <c r="R209" s="50" t="n">
        <f aca="false">ROUND(SUM(R210:R211),2)</f>
        <v>0</v>
      </c>
      <c r="S209" s="50" t="n">
        <f aca="false">ROUND(SUM(S210:S211),2)</f>
        <v>0</v>
      </c>
      <c r="T209" s="50" t="n">
        <f aca="false">ROUND(SUM(T210:T211),2)</f>
        <v>0</v>
      </c>
    </row>
    <row r="210" customFormat="false" ht="32.8" hidden="false" customHeight="false" outlineLevel="0" collapsed="false">
      <c r="A210" s="51" t="s">
        <v>410</v>
      </c>
      <c r="B210" s="52" t="s">
        <v>8</v>
      </c>
      <c r="C210" s="60" t="n">
        <v>90373</v>
      </c>
      <c r="D210" s="54" t="s">
        <v>411</v>
      </c>
      <c r="E210" s="55" t="s">
        <v>89</v>
      </c>
      <c r="F210" s="55" t="s">
        <v>345</v>
      </c>
      <c r="G210" s="56" t="n">
        <v>6</v>
      </c>
      <c r="H210" s="57"/>
      <c r="I210" s="57"/>
      <c r="J210" s="57"/>
      <c r="K210" s="57" t="n">
        <f aca="false">ROUND((H210*G210),2)</f>
        <v>0</v>
      </c>
      <c r="L210" s="57" t="n">
        <f aca="false">ROUND((I210*G210),2)</f>
        <v>0</v>
      </c>
      <c r="M210" s="57" t="n">
        <f aca="false">ROUND((L210+K210),2)</f>
        <v>0</v>
      </c>
      <c r="N210" s="57" t="n">
        <f aca="false">ROUND((IF(Q210="BDI 1",((1+($T$3/100))*H210),((1+($T$4/100))*H210))),2)</f>
        <v>0</v>
      </c>
      <c r="O210" s="57" t="n">
        <f aca="false">ROUND((IF(Q210="BDI 1",((1+($T$3/100))*I210),((1+($T$4/100))*I210))),2)</f>
        <v>0</v>
      </c>
      <c r="P210" s="57" t="n">
        <f aca="false">ROUND((N210+O210),2)</f>
        <v>0</v>
      </c>
      <c r="Q210" s="58" t="s">
        <v>32</v>
      </c>
      <c r="R210" s="57" t="n">
        <f aca="false">ROUND(N210*G210,2)</f>
        <v>0</v>
      </c>
      <c r="S210" s="57" t="n">
        <f aca="false">ROUND(O210*G210,2)</f>
        <v>0</v>
      </c>
      <c r="T210" s="59" t="n">
        <f aca="false">ROUND(R210+S210,2)</f>
        <v>0</v>
      </c>
    </row>
    <row r="211" customFormat="false" ht="32.8" hidden="false" customHeight="false" outlineLevel="0" collapsed="false">
      <c r="A211" s="51" t="s">
        <v>412</v>
      </c>
      <c r="B211" s="52" t="s">
        <v>8</v>
      </c>
      <c r="C211" s="60" t="n">
        <v>89396</v>
      </c>
      <c r="D211" s="54" t="s">
        <v>413</v>
      </c>
      <c r="E211" s="55" t="s">
        <v>89</v>
      </c>
      <c r="F211" s="55" t="s">
        <v>348</v>
      </c>
      <c r="G211" s="56" t="n">
        <v>7</v>
      </c>
      <c r="H211" s="57"/>
      <c r="I211" s="57"/>
      <c r="J211" s="57"/>
      <c r="K211" s="57" t="n">
        <f aca="false">ROUND((H211*G211),2)</f>
        <v>0</v>
      </c>
      <c r="L211" s="57" t="n">
        <f aca="false">ROUND((I211*G211),2)</f>
        <v>0</v>
      </c>
      <c r="M211" s="57" t="n">
        <f aca="false">ROUND((L211+K211),2)</f>
        <v>0</v>
      </c>
      <c r="N211" s="57" t="n">
        <f aca="false">ROUND((IF(Q211="BDI 1",((1+($T$3/100))*H211),((1+($T$4/100))*H211))),2)</f>
        <v>0</v>
      </c>
      <c r="O211" s="57" t="n">
        <f aca="false">ROUND((IF(Q211="BDI 1",((1+($T$3/100))*I211),((1+($T$4/100))*I211))),2)</f>
        <v>0</v>
      </c>
      <c r="P211" s="57" t="n">
        <f aca="false">ROUND((N211+O211),2)</f>
        <v>0</v>
      </c>
      <c r="Q211" s="58" t="s">
        <v>32</v>
      </c>
      <c r="R211" s="57" t="n">
        <f aca="false">ROUND(N211*G211,2)</f>
        <v>0</v>
      </c>
      <c r="S211" s="57" t="n">
        <f aca="false">ROUND(O211*G211,2)</f>
        <v>0</v>
      </c>
      <c r="T211" s="59" t="n">
        <f aca="false">ROUND(R211+S211,2)</f>
        <v>0</v>
      </c>
    </row>
    <row r="212" customFormat="false" ht="15" hidden="false" customHeight="false" outlineLevel="0" collapsed="false">
      <c r="A212" s="46" t="s">
        <v>414</v>
      </c>
      <c r="B212" s="47"/>
      <c r="C212" s="48"/>
      <c r="D212" s="39" t="s">
        <v>415</v>
      </c>
      <c r="E212" s="39"/>
      <c r="F212" s="39"/>
      <c r="G212" s="49"/>
      <c r="H212" s="50"/>
      <c r="I212" s="50"/>
      <c r="J212" s="50"/>
      <c r="K212" s="50" t="n">
        <f aca="false">ROUND(SUM(K213:K216),2)</f>
        <v>0</v>
      </c>
      <c r="L212" s="50" t="n">
        <f aca="false">ROUND(SUM(L213:L216),2)</f>
        <v>0</v>
      </c>
      <c r="M212" s="50" t="n">
        <f aca="false">ROUND(SUM(M213:M216),2)</f>
        <v>0</v>
      </c>
      <c r="N212" s="50"/>
      <c r="O212" s="50"/>
      <c r="P212" s="50"/>
      <c r="Q212" s="50"/>
      <c r="R212" s="50" t="n">
        <f aca="false">ROUND(SUM(R213:R216),2)</f>
        <v>0</v>
      </c>
      <c r="S212" s="50" t="n">
        <f aca="false">ROUND(SUM(S213:S216),2)</f>
        <v>0</v>
      </c>
      <c r="T212" s="50" t="n">
        <f aca="false">ROUND(SUM(T213:T216),2)</f>
        <v>0</v>
      </c>
    </row>
    <row r="213" customFormat="false" ht="22.35" hidden="false" customHeight="false" outlineLevel="0" collapsed="false">
      <c r="A213" s="51" t="s">
        <v>416</v>
      </c>
      <c r="B213" s="52" t="s">
        <v>8</v>
      </c>
      <c r="C213" s="60" t="n">
        <v>100858</v>
      </c>
      <c r="D213" s="54" t="s">
        <v>417</v>
      </c>
      <c r="E213" s="55" t="s">
        <v>89</v>
      </c>
      <c r="F213" s="55" t="s">
        <v>345</v>
      </c>
      <c r="G213" s="56" t="n">
        <v>3</v>
      </c>
      <c r="H213" s="57"/>
      <c r="I213" s="57"/>
      <c r="J213" s="57"/>
      <c r="K213" s="57" t="n">
        <f aca="false">ROUND((H213*G213),2)</f>
        <v>0</v>
      </c>
      <c r="L213" s="57" t="n">
        <f aca="false">ROUND((I213*G213),2)</f>
        <v>0</v>
      </c>
      <c r="M213" s="57" t="n">
        <f aca="false">ROUND((L213+K213),2)</f>
        <v>0</v>
      </c>
      <c r="N213" s="57" t="n">
        <f aca="false">ROUND((IF(Q213="BDI 1",((1+($T$3/100))*H213),((1+($T$4/100))*H213))),2)</f>
        <v>0</v>
      </c>
      <c r="O213" s="57" t="n">
        <f aca="false">ROUND((IF(Q213="BDI 1",((1+($T$3/100))*I213),((1+($T$4/100))*I213))),2)</f>
        <v>0</v>
      </c>
      <c r="P213" s="57" t="n">
        <f aca="false">ROUND((N213+O213),2)</f>
        <v>0</v>
      </c>
      <c r="Q213" s="58" t="s">
        <v>32</v>
      </c>
      <c r="R213" s="57" t="n">
        <f aca="false">ROUND(N213*G213,2)</f>
        <v>0</v>
      </c>
      <c r="S213" s="57" t="n">
        <f aca="false">ROUND(O213*G213,2)</f>
        <v>0</v>
      </c>
      <c r="T213" s="59" t="n">
        <f aca="false">ROUND(R213+S213,2)</f>
        <v>0</v>
      </c>
    </row>
    <row r="214" customFormat="false" ht="22.35" hidden="false" customHeight="false" outlineLevel="0" collapsed="false">
      <c r="A214" s="51" t="s">
        <v>418</v>
      </c>
      <c r="B214" s="52" t="s">
        <v>8</v>
      </c>
      <c r="C214" s="60" t="n">
        <v>86888</v>
      </c>
      <c r="D214" s="54" t="s">
        <v>419</v>
      </c>
      <c r="E214" s="55" t="s">
        <v>89</v>
      </c>
      <c r="F214" s="55" t="s">
        <v>348</v>
      </c>
      <c r="G214" s="56" t="n">
        <v>8</v>
      </c>
      <c r="H214" s="57"/>
      <c r="I214" s="57"/>
      <c r="J214" s="57"/>
      <c r="K214" s="57" t="n">
        <f aca="false">ROUND((H214*G214),2)</f>
        <v>0</v>
      </c>
      <c r="L214" s="57" t="n">
        <f aca="false">ROUND((I214*G214),2)</f>
        <v>0</v>
      </c>
      <c r="M214" s="57" t="n">
        <f aca="false">ROUND((L214+K214),2)</f>
        <v>0</v>
      </c>
      <c r="N214" s="57" t="n">
        <f aca="false">ROUND((IF(Q214="BDI 1",((1+($T$3/100))*H214),((1+($T$4/100))*H214))),2)</f>
        <v>0</v>
      </c>
      <c r="O214" s="57" t="n">
        <f aca="false">ROUND((IF(Q214="BDI 1",((1+($T$3/100))*I214),((1+($T$4/100))*I214))),2)</f>
        <v>0</v>
      </c>
      <c r="P214" s="57" t="n">
        <f aca="false">ROUND((N214+O214),2)</f>
        <v>0</v>
      </c>
      <c r="Q214" s="58" t="s">
        <v>32</v>
      </c>
      <c r="R214" s="57" t="n">
        <f aca="false">ROUND(N214*G214,2)</f>
        <v>0</v>
      </c>
      <c r="S214" s="57" t="n">
        <f aca="false">ROUND(O214*G214,2)</f>
        <v>0</v>
      </c>
      <c r="T214" s="59" t="n">
        <f aca="false">ROUND(R214+S214,2)</f>
        <v>0</v>
      </c>
    </row>
    <row r="215" customFormat="false" ht="22.35" hidden="false" customHeight="false" outlineLevel="0" collapsed="false">
      <c r="A215" s="51" t="s">
        <v>420</v>
      </c>
      <c r="B215" s="52" t="s">
        <v>8</v>
      </c>
      <c r="C215" s="60" t="n">
        <v>100849</v>
      </c>
      <c r="D215" s="54" t="s">
        <v>421</v>
      </c>
      <c r="E215" s="55" t="s">
        <v>89</v>
      </c>
      <c r="F215" s="55" t="s">
        <v>348</v>
      </c>
      <c r="G215" s="56" t="n">
        <v>10</v>
      </c>
      <c r="H215" s="57"/>
      <c r="I215" s="57"/>
      <c r="J215" s="57"/>
      <c r="K215" s="57" t="n">
        <f aca="false">ROUND((H215*G215),2)</f>
        <v>0</v>
      </c>
      <c r="L215" s="57" t="n">
        <f aca="false">ROUND((I215*G215),2)</f>
        <v>0</v>
      </c>
      <c r="M215" s="57" t="n">
        <f aca="false">ROUND((L215+K215),2)</f>
        <v>0</v>
      </c>
      <c r="N215" s="57" t="n">
        <f aca="false">ROUND((IF(Q215="BDI 1",((1+($T$3/100))*H215),((1+($T$4/100))*H215))),2)</f>
        <v>0</v>
      </c>
      <c r="O215" s="57" t="n">
        <f aca="false">ROUND((IF(Q215="BDI 1",((1+($T$3/100))*I215),((1+($T$4/100))*I215))),2)</f>
        <v>0</v>
      </c>
      <c r="P215" s="57" t="n">
        <f aca="false">ROUND((N215+O215),2)</f>
        <v>0</v>
      </c>
      <c r="Q215" s="58" t="s">
        <v>32</v>
      </c>
      <c r="R215" s="57" t="n">
        <f aca="false">ROUND(N215*G215,2)</f>
        <v>0</v>
      </c>
      <c r="S215" s="57" t="n">
        <f aca="false">ROUND(O215*G215,2)</f>
        <v>0</v>
      </c>
      <c r="T215" s="59" t="n">
        <f aca="false">ROUND(R215+S215,2)</f>
        <v>0</v>
      </c>
    </row>
    <row r="216" customFormat="false" ht="32.8" hidden="false" customHeight="false" outlineLevel="0" collapsed="false">
      <c r="A216" s="51" t="s">
        <v>422</v>
      </c>
      <c r="B216" s="52" t="s">
        <v>47</v>
      </c>
      <c r="C216" s="60" t="n">
        <v>939</v>
      </c>
      <c r="D216" s="54" t="s">
        <v>423</v>
      </c>
      <c r="E216" s="55" t="s">
        <v>89</v>
      </c>
      <c r="F216" s="55" t="s">
        <v>348</v>
      </c>
      <c r="G216" s="56" t="n">
        <v>2</v>
      </c>
      <c r="H216" s="57"/>
      <c r="I216" s="57"/>
      <c r="J216" s="57"/>
      <c r="K216" s="57" t="n">
        <f aca="false">ROUND((H216*G216),2)</f>
        <v>0</v>
      </c>
      <c r="L216" s="57" t="n">
        <f aca="false">ROUND((I216*G216),2)</f>
        <v>0</v>
      </c>
      <c r="M216" s="57" t="n">
        <f aca="false">ROUND((L216+K216),2)</f>
        <v>0</v>
      </c>
      <c r="N216" s="57" t="n">
        <f aca="false">ROUND((IF(Q216="BDI 1",((1+($T$3/100))*H216),((1+($T$4/100))*H216))),2)</f>
        <v>0</v>
      </c>
      <c r="O216" s="57" t="n">
        <f aca="false">ROUND((IF(Q216="BDI 1",((1+($T$3/100))*I216),((1+($T$4/100))*I216))),2)</f>
        <v>0</v>
      </c>
      <c r="P216" s="57" t="n">
        <f aca="false">ROUND((N216+O216),2)</f>
        <v>0</v>
      </c>
      <c r="Q216" s="58" t="s">
        <v>32</v>
      </c>
      <c r="R216" s="57" t="n">
        <f aca="false">ROUND(N216*G216,2)</f>
        <v>0</v>
      </c>
      <c r="S216" s="57" t="n">
        <f aca="false">ROUND(O216*G216,2)</f>
        <v>0</v>
      </c>
      <c r="T216" s="59" t="n">
        <f aca="false">ROUND(R216+S216,2)</f>
        <v>0</v>
      </c>
    </row>
    <row r="217" customFormat="false" ht="15" hidden="false" customHeight="false" outlineLevel="0" collapsed="false">
      <c r="A217" s="46" t="s">
        <v>424</v>
      </c>
      <c r="B217" s="47"/>
      <c r="C217" s="48"/>
      <c r="D217" s="39" t="s">
        <v>425</v>
      </c>
      <c r="E217" s="39"/>
      <c r="F217" s="39"/>
      <c r="G217" s="49"/>
      <c r="H217" s="50"/>
      <c r="I217" s="50"/>
      <c r="J217" s="50"/>
      <c r="K217" s="50" t="n">
        <f aca="false">ROUND(SUM(K218:K223),2)</f>
        <v>0</v>
      </c>
      <c r="L217" s="50" t="n">
        <f aca="false">ROUND(SUM(L218:L223),2)</f>
        <v>0</v>
      </c>
      <c r="M217" s="50" t="n">
        <f aca="false">ROUND(SUM(M218:M223),2)</f>
        <v>0</v>
      </c>
      <c r="N217" s="50"/>
      <c r="O217" s="50"/>
      <c r="P217" s="50"/>
      <c r="Q217" s="50"/>
      <c r="R217" s="50" t="n">
        <f aca="false">ROUND(SUM(R218:R223),2)</f>
        <v>0</v>
      </c>
      <c r="S217" s="50" t="n">
        <f aca="false">ROUND(SUM(S218:S223),2)</f>
        <v>0</v>
      </c>
      <c r="T217" s="50" t="n">
        <f aca="false">ROUND(SUM(T218:T223),2)</f>
        <v>0</v>
      </c>
    </row>
    <row r="218" customFormat="false" ht="22.35" hidden="false" customHeight="false" outlineLevel="0" collapsed="false">
      <c r="A218" s="51" t="s">
        <v>426</v>
      </c>
      <c r="B218" s="52" t="s">
        <v>47</v>
      </c>
      <c r="C218" s="60" t="n">
        <v>648</v>
      </c>
      <c r="D218" s="54" t="s">
        <v>427</v>
      </c>
      <c r="E218" s="55" t="s">
        <v>89</v>
      </c>
      <c r="F218" s="55" t="s">
        <v>345</v>
      </c>
      <c r="G218" s="56" t="n">
        <v>8</v>
      </c>
      <c r="H218" s="57"/>
      <c r="I218" s="57"/>
      <c r="J218" s="57"/>
      <c r="K218" s="57" t="n">
        <f aca="false">ROUND((H218*G218),2)</f>
        <v>0</v>
      </c>
      <c r="L218" s="57" t="n">
        <f aca="false">ROUND((I218*G218),2)</f>
        <v>0</v>
      </c>
      <c r="M218" s="57" t="n">
        <f aca="false">ROUND((L218+K218),2)</f>
        <v>0</v>
      </c>
      <c r="N218" s="57" t="n">
        <f aca="false">ROUND((IF(Q218="BDI 1",((1+($T$3/100))*H218),((1+($T$4/100))*H218))),2)</f>
        <v>0</v>
      </c>
      <c r="O218" s="57" t="n">
        <f aca="false">ROUND((IF(Q218="BDI 1",((1+($T$3/100))*I218),((1+($T$4/100))*I218))),2)</f>
        <v>0</v>
      </c>
      <c r="P218" s="57" t="n">
        <f aca="false">ROUND((N218+O218),2)</f>
        <v>0</v>
      </c>
      <c r="Q218" s="58" t="s">
        <v>32</v>
      </c>
      <c r="R218" s="57" t="n">
        <f aca="false">ROUND(N218*G218,2)</f>
        <v>0</v>
      </c>
      <c r="S218" s="57" t="n">
        <f aca="false">ROUND(O218*G218,2)</f>
        <v>0</v>
      </c>
      <c r="T218" s="59" t="n">
        <f aca="false">ROUND(R218+S218,2)</f>
        <v>0</v>
      </c>
    </row>
    <row r="219" customFormat="false" ht="22.35" hidden="false" customHeight="false" outlineLevel="0" collapsed="false">
      <c r="A219" s="51" t="s">
        <v>428</v>
      </c>
      <c r="B219" s="52" t="s">
        <v>8</v>
      </c>
      <c r="C219" s="60" t="n">
        <v>86884</v>
      </c>
      <c r="D219" s="54" t="s">
        <v>429</v>
      </c>
      <c r="E219" s="55" t="s">
        <v>89</v>
      </c>
      <c r="F219" s="55" t="s">
        <v>348</v>
      </c>
      <c r="G219" s="56" t="n">
        <v>10</v>
      </c>
      <c r="H219" s="57"/>
      <c r="I219" s="57"/>
      <c r="J219" s="57"/>
      <c r="K219" s="57" t="n">
        <f aca="false">ROUND((H219*G219),2)</f>
        <v>0</v>
      </c>
      <c r="L219" s="57" t="n">
        <f aca="false">ROUND((I219*G219),2)</f>
        <v>0</v>
      </c>
      <c r="M219" s="57" t="n">
        <f aca="false">ROUND((L219+K219),2)</f>
        <v>0</v>
      </c>
      <c r="N219" s="57" t="n">
        <f aca="false">ROUND((IF(Q219="BDI 1",((1+($T$3/100))*H219),((1+($T$4/100))*H219))),2)</f>
        <v>0</v>
      </c>
      <c r="O219" s="57" t="n">
        <f aca="false">ROUND((IF(Q219="BDI 1",((1+($T$3/100))*I219),((1+($T$4/100))*I219))),2)</f>
        <v>0</v>
      </c>
      <c r="P219" s="57" t="n">
        <f aca="false">ROUND((N219+O219),2)</f>
        <v>0</v>
      </c>
      <c r="Q219" s="58" t="s">
        <v>32</v>
      </c>
      <c r="R219" s="57" t="n">
        <f aca="false">ROUND(N219*G219,2)</f>
        <v>0</v>
      </c>
      <c r="S219" s="57" t="n">
        <f aca="false">ROUND(O219*G219,2)</f>
        <v>0</v>
      </c>
      <c r="T219" s="59" t="n">
        <f aca="false">ROUND(R219+S219,2)</f>
        <v>0</v>
      </c>
    </row>
    <row r="220" customFormat="false" ht="53.7" hidden="false" customHeight="false" outlineLevel="0" collapsed="false">
      <c r="A220" s="51" t="s">
        <v>430</v>
      </c>
      <c r="B220" s="52" t="s">
        <v>8</v>
      </c>
      <c r="C220" s="60" t="n">
        <v>93396</v>
      </c>
      <c r="D220" s="54" t="s">
        <v>431</v>
      </c>
      <c r="E220" s="55" t="s">
        <v>89</v>
      </c>
      <c r="F220" s="55" t="s">
        <v>348</v>
      </c>
      <c r="G220" s="56" t="n">
        <v>8</v>
      </c>
      <c r="H220" s="57"/>
      <c r="I220" s="57"/>
      <c r="J220" s="57"/>
      <c r="K220" s="57" t="n">
        <f aca="false">ROUND((H220*G220),2)</f>
        <v>0</v>
      </c>
      <c r="L220" s="57" t="n">
        <f aca="false">ROUND((I220*G220),2)</f>
        <v>0</v>
      </c>
      <c r="M220" s="57" t="n">
        <f aca="false">ROUND((L220+K220),2)</f>
        <v>0</v>
      </c>
      <c r="N220" s="57" t="n">
        <f aca="false">ROUND((IF(Q220="BDI 1",((1+($T$3/100))*H220),((1+($T$4/100))*H220))),2)</f>
        <v>0</v>
      </c>
      <c r="O220" s="57" t="n">
        <f aca="false">ROUND((IF(Q220="BDI 1",((1+($T$3/100))*I220),((1+($T$4/100))*I220))),2)</f>
        <v>0</v>
      </c>
      <c r="P220" s="57" t="n">
        <f aca="false">ROUND((N220+O220),2)</f>
        <v>0</v>
      </c>
      <c r="Q220" s="58" t="s">
        <v>32</v>
      </c>
      <c r="R220" s="57" t="n">
        <f aca="false">ROUND(N220*G220,2)</f>
        <v>0</v>
      </c>
      <c r="S220" s="57" t="n">
        <f aca="false">ROUND(O220*G220,2)</f>
        <v>0</v>
      </c>
      <c r="T220" s="59" t="n">
        <f aca="false">ROUND(R220+S220,2)</f>
        <v>0</v>
      </c>
    </row>
    <row r="221" customFormat="false" ht="32.8" hidden="false" customHeight="false" outlineLevel="0" collapsed="false">
      <c r="A221" s="51" t="s">
        <v>432</v>
      </c>
      <c r="B221" s="52" t="s">
        <v>8</v>
      </c>
      <c r="C221" s="60" t="n">
        <v>86904</v>
      </c>
      <c r="D221" s="54" t="s">
        <v>433</v>
      </c>
      <c r="E221" s="55" t="s">
        <v>89</v>
      </c>
      <c r="F221" s="55" t="s">
        <v>348</v>
      </c>
      <c r="G221" s="56" t="n">
        <v>2</v>
      </c>
      <c r="H221" s="57"/>
      <c r="I221" s="57"/>
      <c r="J221" s="57"/>
      <c r="K221" s="57" t="n">
        <f aca="false">ROUND((H221*G221),2)</f>
        <v>0</v>
      </c>
      <c r="L221" s="57" t="n">
        <f aca="false">ROUND((I221*G221),2)</f>
        <v>0</v>
      </c>
      <c r="M221" s="57" t="n">
        <f aca="false">ROUND((L221+K221),2)</f>
        <v>0</v>
      </c>
      <c r="N221" s="57" t="n">
        <f aca="false">ROUND((IF(Q221="BDI 1",((1+($T$3/100))*H221),((1+($T$4/100))*H221))),2)</f>
        <v>0</v>
      </c>
      <c r="O221" s="57" t="n">
        <f aca="false">ROUND((IF(Q221="BDI 1",((1+($T$3/100))*I221),((1+($T$4/100))*I221))),2)</f>
        <v>0</v>
      </c>
      <c r="P221" s="57" t="n">
        <f aca="false">ROUND((N221+O221),2)</f>
        <v>0</v>
      </c>
      <c r="Q221" s="58" t="s">
        <v>32</v>
      </c>
      <c r="R221" s="57" t="n">
        <f aca="false">ROUND(N221*G221,2)</f>
        <v>0</v>
      </c>
      <c r="S221" s="57" t="n">
        <f aca="false">ROUND(O221*G221,2)</f>
        <v>0</v>
      </c>
      <c r="T221" s="59" t="n">
        <f aca="false">ROUND(R221+S221,2)</f>
        <v>0</v>
      </c>
    </row>
    <row r="222" customFormat="false" ht="22.35" hidden="false" customHeight="false" outlineLevel="0" collapsed="false">
      <c r="A222" s="51" t="s">
        <v>434</v>
      </c>
      <c r="B222" s="52" t="s">
        <v>8</v>
      </c>
      <c r="C222" s="60" t="n">
        <v>100872</v>
      </c>
      <c r="D222" s="54" t="s">
        <v>435</v>
      </c>
      <c r="E222" s="55" t="s">
        <v>89</v>
      </c>
      <c r="F222" s="55" t="s">
        <v>348</v>
      </c>
      <c r="G222" s="56" t="n">
        <v>4</v>
      </c>
      <c r="H222" s="57"/>
      <c r="I222" s="57"/>
      <c r="J222" s="57"/>
      <c r="K222" s="57" t="n">
        <f aca="false">ROUND((H222*G222),2)</f>
        <v>0</v>
      </c>
      <c r="L222" s="57" t="n">
        <f aca="false">ROUND((I222*G222),2)</f>
        <v>0</v>
      </c>
      <c r="M222" s="57" t="n">
        <f aca="false">ROUND((L222+K222),2)</f>
        <v>0</v>
      </c>
      <c r="N222" s="57" t="n">
        <f aca="false">ROUND((IF(Q222="BDI 1",((1+($T$3/100))*H222),((1+($T$4/100))*H222))),2)</f>
        <v>0</v>
      </c>
      <c r="O222" s="57" t="n">
        <f aca="false">ROUND((IF(Q222="BDI 1",((1+($T$3/100))*I222),((1+($T$4/100))*I222))),2)</f>
        <v>0</v>
      </c>
      <c r="P222" s="57" t="n">
        <f aca="false">ROUND((N222+O222),2)</f>
        <v>0</v>
      </c>
      <c r="Q222" s="58" t="s">
        <v>32</v>
      </c>
      <c r="R222" s="57" t="n">
        <f aca="false">ROUND(N222*G222,2)</f>
        <v>0</v>
      </c>
      <c r="S222" s="57" t="n">
        <f aca="false">ROUND(O222*G222,2)</f>
        <v>0</v>
      </c>
      <c r="T222" s="59" t="n">
        <f aca="false">ROUND(R222+S222,2)</f>
        <v>0</v>
      </c>
    </row>
    <row r="223" customFormat="false" ht="22.35" hidden="false" customHeight="false" outlineLevel="0" collapsed="false">
      <c r="A223" s="51" t="s">
        <v>436</v>
      </c>
      <c r="B223" s="52" t="s">
        <v>8</v>
      </c>
      <c r="C223" s="60" t="n">
        <v>100871</v>
      </c>
      <c r="D223" s="54" t="s">
        <v>437</v>
      </c>
      <c r="E223" s="55" t="s">
        <v>89</v>
      </c>
      <c r="F223" s="55" t="s">
        <v>348</v>
      </c>
      <c r="G223" s="56" t="n">
        <v>6</v>
      </c>
      <c r="H223" s="57"/>
      <c r="I223" s="57"/>
      <c r="J223" s="57"/>
      <c r="K223" s="57" t="n">
        <f aca="false">ROUND((H223*G223),2)</f>
        <v>0</v>
      </c>
      <c r="L223" s="57" t="n">
        <f aca="false">ROUND((I223*G223),2)</f>
        <v>0</v>
      </c>
      <c r="M223" s="57" t="n">
        <f aca="false">ROUND((L223+K223),2)</f>
        <v>0</v>
      </c>
      <c r="N223" s="57" t="n">
        <f aca="false">ROUND((IF(Q223="BDI 1",((1+($T$3/100))*H223),((1+($T$4/100))*H223))),2)</f>
        <v>0</v>
      </c>
      <c r="O223" s="57" t="n">
        <f aca="false">ROUND((IF(Q223="BDI 1",((1+($T$3/100))*I223),((1+($T$4/100))*I223))),2)</f>
        <v>0</v>
      </c>
      <c r="P223" s="57" t="n">
        <f aca="false">ROUND((N223+O223),2)</f>
        <v>0</v>
      </c>
      <c r="Q223" s="58" t="s">
        <v>32</v>
      </c>
      <c r="R223" s="57" t="n">
        <f aca="false">ROUND(N223*G223,2)</f>
        <v>0</v>
      </c>
      <c r="S223" s="57" t="n">
        <f aca="false">ROUND(O223*G223,2)</f>
        <v>0</v>
      </c>
      <c r="T223" s="59" t="n">
        <f aca="false">ROUND(R223+S223,2)</f>
        <v>0</v>
      </c>
    </row>
    <row r="224" customFormat="false" ht="15" hidden="false" customHeight="false" outlineLevel="0" collapsed="false">
      <c r="A224" s="46" t="s">
        <v>438</v>
      </c>
      <c r="B224" s="47"/>
      <c r="C224" s="48"/>
      <c r="D224" s="39" t="s">
        <v>439</v>
      </c>
      <c r="E224" s="39"/>
      <c r="F224" s="39"/>
      <c r="G224" s="49"/>
      <c r="H224" s="50"/>
      <c r="I224" s="50"/>
      <c r="J224" s="50"/>
      <c r="K224" s="50" t="n">
        <f aca="false">ROUND(SUM(K225:K226),2)</f>
        <v>0</v>
      </c>
      <c r="L224" s="50" t="n">
        <f aca="false">ROUND(SUM(L225:L226),2)</f>
        <v>0</v>
      </c>
      <c r="M224" s="50" t="n">
        <f aca="false">ROUND(SUM(M225:M226),2)</f>
        <v>0</v>
      </c>
      <c r="N224" s="50"/>
      <c r="O224" s="50"/>
      <c r="P224" s="50"/>
      <c r="Q224" s="50"/>
      <c r="R224" s="50" t="n">
        <f aca="false">ROUND(SUM(R225:R226),2)</f>
        <v>0</v>
      </c>
      <c r="S224" s="50" t="n">
        <f aca="false">ROUND(SUM(S225:S226),2)</f>
        <v>0</v>
      </c>
      <c r="T224" s="50" t="n">
        <f aca="false">ROUND(SUM(T225:T226),2)</f>
        <v>0</v>
      </c>
    </row>
    <row r="225" customFormat="false" ht="32.8" hidden="false" customHeight="false" outlineLevel="0" collapsed="false">
      <c r="A225" s="51" t="s">
        <v>440</v>
      </c>
      <c r="B225" s="52" t="s">
        <v>8</v>
      </c>
      <c r="C225" s="60" t="n">
        <v>97902</v>
      </c>
      <c r="D225" s="54" t="s">
        <v>441</v>
      </c>
      <c r="E225" s="55" t="s">
        <v>89</v>
      </c>
      <c r="F225" s="55" t="s">
        <v>345</v>
      </c>
      <c r="G225" s="56" t="n">
        <v>4</v>
      </c>
      <c r="H225" s="57"/>
      <c r="I225" s="57"/>
      <c r="J225" s="57"/>
      <c r="K225" s="57" t="n">
        <f aca="false">ROUND((H225*G225),2)</f>
        <v>0</v>
      </c>
      <c r="L225" s="57" t="n">
        <f aca="false">ROUND((I225*G225),2)</f>
        <v>0</v>
      </c>
      <c r="M225" s="57" t="n">
        <f aca="false">ROUND((L225+K225),2)</f>
        <v>0</v>
      </c>
      <c r="N225" s="57" t="n">
        <f aca="false">ROUND((IF(Q225="BDI 1",((1+($T$3/100))*H225),((1+($T$4/100))*H225))),2)</f>
        <v>0</v>
      </c>
      <c r="O225" s="57" t="n">
        <f aca="false">ROUND((IF(Q225="BDI 1",((1+($T$3/100))*I225),((1+($T$4/100))*I225))),2)</f>
        <v>0</v>
      </c>
      <c r="P225" s="57" t="n">
        <f aca="false">ROUND((N225+O225),2)</f>
        <v>0</v>
      </c>
      <c r="Q225" s="58" t="s">
        <v>32</v>
      </c>
      <c r="R225" s="57" t="n">
        <f aca="false">ROUND(N225*G225,2)</f>
        <v>0</v>
      </c>
      <c r="S225" s="57" t="n">
        <f aca="false">ROUND(O225*G225,2)</f>
        <v>0</v>
      </c>
      <c r="T225" s="59" t="n">
        <f aca="false">ROUND(R225+S225,2)</f>
        <v>0</v>
      </c>
    </row>
    <row r="226" customFormat="false" ht="32.8" hidden="false" customHeight="false" outlineLevel="0" collapsed="false">
      <c r="A226" s="51" t="s">
        <v>442</v>
      </c>
      <c r="B226" s="52" t="s">
        <v>8</v>
      </c>
      <c r="C226" s="60" t="n">
        <v>104329</v>
      </c>
      <c r="D226" s="54" t="s">
        <v>443</v>
      </c>
      <c r="E226" s="55" t="s">
        <v>89</v>
      </c>
      <c r="F226" s="55" t="s">
        <v>348</v>
      </c>
      <c r="G226" s="56" t="n">
        <v>6</v>
      </c>
      <c r="H226" s="57"/>
      <c r="I226" s="57"/>
      <c r="J226" s="57"/>
      <c r="K226" s="57" t="n">
        <f aca="false">ROUND((H226*G226),2)</f>
        <v>0</v>
      </c>
      <c r="L226" s="57" t="n">
        <f aca="false">ROUND((I226*G226),2)</f>
        <v>0</v>
      </c>
      <c r="M226" s="57" t="n">
        <f aca="false">ROUND((L226+K226),2)</f>
        <v>0</v>
      </c>
      <c r="N226" s="57" t="n">
        <f aca="false">ROUND((IF(Q226="BDI 1",((1+($T$3/100))*H226),((1+($T$4/100))*H226))),2)</f>
        <v>0</v>
      </c>
      <c r="O226" s="57" t="n">
        <f aca="false">ROUND((IF(Q226="BDI 1",((1+($T$3/100))*I226),((1+($T$4/100))*I226))),2)</f>
        <v>0</v>
      </c>
      <c r="P226" s="57" t="n">
        <f aca="false">ROUND((N226+O226),2)</f>
        <v>0</v>
      </c>
      <c r="Q226" s="58" t="s">
        <v>32</v>
      </c>
      <c r="R226" s="57" t="n">
        <f aca="false">ROUND(N226*G226,2)</f>
        <v>0</v>
      </c>
      <c r="S226" s="57" t="n">
        <f aca="false">ROUND(O226*G226,2)</f>
        <v>0</v>
      </c>
      <c r="T226" s="59" t="n">
        <f aca="false">ROUND(R226+S226,2)</f>
        <v>0</v>
      </c>
    </row>
    <row r="227" customFormat="false" ht="15" hidden="false" customHeight="false" outlineLevel="0" collapsed="false">
      <c r="A227" s="46" t="s">
        <v>444</v>
      </c>
      <c r="B227" s="47"/>
      <c r="C227" s="48"/>
      <c r="D227" s="39" t="s">
        <v>445</v>
      </c>
      <c r="E227" s="39"/>
      <c r="F227" s="39"/>
      <c r="G227" s="49"/>
      <c r="H227" s="50"/>
      <c r="I227" s="50"/>
      <c r="J227" s="50"/>
      <c r="K227" s="50" t="n">
        <f aca="false">ROUND(SUM(K228:K229),2)</f>
        <v>0</v>
      </c>
      <c r="L227" s="50" t="n">
        <f aca="false">ROUND(SUM(L228:L229),2)</f>
        <v>0</v>
      </c>
      <c r="M227" s="50" t="n">
        <f aca="false">ROUND(SUM(M228:M229),2)</f>
        <v>0</v>
      </c>
      <c r="N227" s="50"/>
      <c r="O227" s="50"/>
      <c r="P227" s="50"/>
      <c r="Q227" s="50"/>
      <c r="R227" s="50" t="n">
        <f aca="false">ROUND(SUM(R228:R229),2)</f>
        <v>0</v>
      </c>
      <c r="S227" s="50" t="n">
        <f aca="false">ROUND(SUM(S228:S229),2)</f>
        <v>0</v>
      </c>
      <c r="T227" s="50" t="n">
        <f aca="false">ROUND(SUM(T228:T229),2)</f>
        <v>0</v>
      </c>
    </row>
    <row r="228" customFormat="false" ht="22.35" hidden="false" customHeight="false" outlineLevel="0" collapsed="false">
      <c r="A228" s="51" t="s">
        <v>446</v>
      </c>
      <c r="B228" s="52" t="s">
        <v>47</v>
      </c>
      <c r="C228" s="60" t="n">
        <v>622</v>
      </c>
      <c r="D228" s="54" t="s">
        <v>447</v>
      </c>
      <c r="E228" s="55" t="s">
        <v>89</v>
      </c>
      <c r="F228" s="55" t="s">
        <v>345</v>
      </c>
      <c r="G228" s="56" t="n">
        <v>10</v>
      </c>
      <c r="H228" s="57"/>
      <c r="I228" s="57"/>
      <c r="J228" s="57"/>
      <c r="K228" s="57" t="n">
        <f aca="false">ROUND((H228*G228),2)</f>
        <v>0</v>
      </c>
      <c r="L228" s="57" t="n">
        <f aca="false">ROUND((I228*G228),2)</f>
        <v>0</v>
      </c>
      <c r="M228" s="57" t="n">
        <f aca="false">ROUND((L228+K228),2)</f>
        <v>0</v>
      </c>
      <c r="N228" s="57" t="n">
        <f aca="false">ROUND((IF(Q228="BDI 1",((1+($T$3/100))*H228),((1+($T$4/100))*H228))),2)</f>
        <v>0</v>
      </c>
      <c r="O228" s="57" t="n">
        <f aca="false">ROUND((IF(Q228="BDI 1",((1+($T$3/100))*I228),((1+($T$4/100))*I228))),2)</f>
        <v>0</v>
      </c>
      <c r="P228" s="57" t="n">
        <f aca="false">ROUND((N228+O228),2)</f>
        <v>0</v>
      </c>
      <c r="Q228" s="58" t="s">
        <v>32</v>
      </c>
      <c r="R228" s="57" t="n">
        <f aca="false">ROUND(N228*G228,2)</f>
        <v>0</v>
      </c>
      <c r="S228" s="57" t="n">
        <f aca="false">ROUND(O228*G228,2)</f>
        <v>0</v>
      </c>
      <c r="T228" s="59" t="n">
        <f aca="false">ROUND(R228+S228,2)</f>
        <v>0</v>
      </c>
    </row>
    <row r="229" customFormat="false" ht="15" hidden="false" customHeight="false" outlineLevel="0" collapsed="false">
      <c r="A229" s="51" t="s">
        <v>448</v>
      </c>
      <c r="B229" s="52" t="s">
        <v>47</v>
      </c>
      <c r="C229" s="60" t="n">
        <v>649</v>
      </c>
      <c r="D229" s="54" t="s">
        <v>449</v>
      </c>
      <c r="E229" s="55" t="s">
        <v>89</v>
      </c>
      <c r="F229" s="55" t="s">
        <v>348</v>
      </c>
      <c r="G229" s="56" t="n">
        <v>3</v>
      </c>
      <c r="H229" s="57"/>
      <c r="I229" s="57"/>
      <c r="J229" s="57"/>
      <c r="K229" s="57" t="n">
        <f aca="false">ROUND((H229*G229),2)</f>
        <v>0</v>
      </c>
      <c r="L229" s="57" t="n">
        <f aca="false">ROUND((I229*G229),2)</f>
        <v>0</v>
      </c>
      <c r="M229" s="57" t="n">
        <f aca="false">ROUND((L229+K229),2)</f>
        <v>0</v>
      </c>
      <c r="N229" s="57" t="n">
        <f aca="false">ROUND((IF(Q229="BDI 1",((1+($T$3/100))*H229),((1+($T$4/100))*H229))),2)</f>
        <v>0</v>
      </c>
      <c r="O229" s="57" t="n">
        <f aca="false">ROUND((IF(Q229="BDI 1",((1+($T$3/100))*I229),((1+($T$4/100))*I229))),2)</f>
        <v>0</v>
      </c>
      <c r="P229" s="57" t="n">
        <f aca="false">ROUND((N229+O229),2)</f>
        <v>0</v>
      </c>
      <c r="Q229" s="58" t="s">
        <v>32</v>
      </c>
      <c r="R229" s="57" t="n">
        <f aca="false">ROUND(N229*G229,2)</f>
        <v>0</v>
      </c>
      <c r="S229" s="57" t="n">
        <f aca="false">ROUND(O229*G229,2)</f>
        <v>0</v>
      </c>
      <c r="T229" s="59" t="n">
        <f aca="false">ROUND(R229+S229,2)</f>
        <v>0</v>
      </c>
    </row>
    <row r="230" customFormat="false" ht="15" hidden="false" customHeight="false" outlineLevel="0" collapsed="false">
      <c r="A230" s="46" t="s">
        <v>450</v>
      </c>
      <c r="B230" s="47"/>
      <c r="C230" s="48"/>
      <c r="D230" s="39" t="s">
        <v>451</v>
      </c>
      <c r="E230" s="39"/>
      <c r="F230" s="39"/>
      <c r="G230" s="49"/>
      <c r="H230" s="50"/>
      <c r="I230" s="50"/>
      <c r="J230" s="50"/>
      <c r="K230" s="50" t="n">
        <f aca="false">ROUND(SUM(K231:K251),2)</f>
        <v>0</v>
      </c>
      <c r="L230" s="50" t="n">
        <f aca="false">ROUND(SUM(L231:L251),2)</f>
        <v>0</v>
      </c>
      <c r="M230" s="50" t="n">
        <f aca="false">ROUND(SUM(M231:M251),2)</f>
        <v>0</v>
      </c>
      <c r="N230" s="50"/>
      <c r="O230" s="50"/>
      <c r="P230" s="50"/>
      <c r="Q230" s="50"/>
      <c r="R230" s="50" t="n">
        <f aca="false">ROUND(SUM(R231:R251),2)</f>
        <v>0</v>
      </c>
      <c r="S230" s="50" t="n">
        <f aca="false">ROUND(SUM(S231:S251),2)</f>
        <v>0</v>
      </c>
      <c r="T230" s="50" t="n">
        <f aca="false">ROUND(SUM(T231:T251),2)</f>
        <v>0</v>
      </c>
    </row>
    <row r="231" customFormat="false" ht="22.35" hidden="false" customHeight="false" outlineLevel="0" collapsed="false">
      <c r="A231" s="51" t="s">
        <v>452</v>
      </c>
      <c r="B231" s="52" t="s">
        <v>8</v>
      </c>
      <c r="C231" s="60" t="n">
        <v>104063</v>
      </c>
      <c r="D231" s="54" t="s">
        <v>453</v>
      </c>
      <c r="E231" s="55" t="s">
        <v>89</v>
      </c>
      <c r="F231" s="55" t="s">
        <v>345</v>
      </c>
      <c r="G231" s="56" t="n">
        <v>2</v>
      </c>
      <c r="H231" s="57"/>
      <c r="I231" s="57"/>
      <c r="J231" s="57"/>
      <c r="K231" s="57" t="n">
        <f aca="false">ROUND((H231*G231),2)</f>
        <v>0</v>
      </c>
      <c r="L231" s="57" t="n">
        <f aca="false">ROUND((I231*G231),2)</f>
        <v>0</v>
      </c>
      <c r="M231" s="57" t="n">
        <f aca="false">ROUND((L231+K231),2)</f>
        <v>0</v>
      </c>
      <c r="N231" s="57" t="n">
        <f aca="false">ROUND((IF(Q231="BDI 1",((1+($T$3/100))*H231),((1+($T$4/100))*H231))),2)</f>
        <v>0</v>
      </c>
      <c r="O231" s="57" t="n">
        <f aca="false">ROUND((IF(Q231="BDI 1",((1+($T$3/100))*I231),((1+($T$4/100))*I231))),2)</f>
        <v>0</v>
      </c>
      <c r="P231" s="57" t="n">
        <f aca="false">ROUND((N231+O231),2)</f>
        <v>0</v>
      </c>
      <c r="Q231" s="58" t="s">
        <v>32</v>
      </c>
      <c r="R231" s="57" t="n">
        <f aca="false">ROUND(N231*G231,2)</f>
        <v>0</v>
      </c>
      <c r="S231" s="57" t="n">
        <f aca="false">ROUND(O231*G231,2)</f>
        <v>0</v>
      </c>
      <c r="T231" s="59" t="n">
        <f aca="false">ROUND(R231+S231,2)</f>
        <v>0</v>
      </c>
    </row>
    <row r="232" customFormat="false" ht="22.35" hidden="false" customHeight="false" outlineLevel="0" collapsed="false">
      <c r="A232" s="51" t="s">
        <v>454</v>
      </c>
      <c r="B232" s="52" t="s">
        <v>47</v>
      </c>
      <c r="C232" s="60" t="n">
        <v>495</v>
      </c>
      <c r="D232" s="54" t="s">
        <v>455</v>
      </c>
      <c r="E232" s="55" t="s">
        <v>89</v>
      </c>
      <c r="F232" s="55" t="s">
        <v>348</v>
      </c>
      <c r="G232" s="56" t="n">
        <v>2</v>
      </c>
      <c r="H232" s="57"/>
      <c r="I232" s="57"/>
      <c r="J232" s="57"/>
      <c r="K232" s="57" t="n">
        <f aca="false">ROUND((H232*G232),2)</f>
        <v>0</v>
      </c>
      <c r="L232" s="57" t="n">
        <f aca="false">ROUND((I232*G232),2)</f>
        <v>0</v>
      </c>
      <c r="M232" s="57" t="n">
        <f aca="false">ROUND((L232+K232),2)</f>
        <v>0</v>
      </c>
      <c r="N232" s="57" t="n">
        <f aca="false">ROUND((IF(Q232="BDI 1",((1+($T$3/100))*H232),((1+($T$4/100))*H232))),2)</f>
        <v>0</v>
      </c>
      <c r="O232" s="57" t="n">
        <f aca="false">ROUND((IF(Q232="BDI 1",((1+($T$3/100))*I232),((1+($T$4/100))*I232))),2)</f>
        <v>0</v>
      </c>
      <c r="P232" s="57" t="n">
        <f aca="false">ROUND((N232+O232),2)</f>
        <v>0</v>
      </c>
      <c r="Q232" s="58" t="s">
        <v>32</v>
      </c>
      <c r="R232" s="57" t="n">
        <f aca="false">ROUND(N232*G232,2)</f>
        <v>0</v>
      </c>
      <c r="S232" s="57" t="n">
        <f aca="false">ROUND(O232*G232,2)</f>
        <v>0</v>
      </c>
      <c r="T232" s="59" t="n">
        <f aca="false">ROUND(R232+S232,2)</f>
        <v>0</v>
      </c>
    </row>
    <row r="233" customFormat="false" ht="15" hidden="false" customHeight="false" outlineLevel="0" collapsed="false">
      <c r="A233" s="51" t="s">
        <v>456</v>
      </c>
      <c r="B233" s="52" t="s">
        <v>47</v>
      </c>
      <c r="C233" s="60" t="n">
        <v>808</v>
      </c>
      <c r="D233" s="54" t="s">
        <v>457</v>
      </c>
      <c r="E233" s="55" t="s">
        <v>89</v>
      </c>
      <c r="F233" s="55" t="s">
        <v>348</v>
      </c>
      <c r="G233" s="56" t="n">
        <v>1</v>
      </c>
      <c r="H233" s="57"/>
      <c r="I233" s="57"/>
      <c r="J233" s="57"/>
      <c r="K233" s="57" t="n">
        <f aca="false">ROUND((H233*G233),2)</f>
        <v>0</v>
      </c>
      <c r="L233" s="57" t="n">
        <f aca="false">ROUND((I233*G233),2)</f>
        <v>0</v>
      </c>
      <c r="M233" s="57" t="n">
        <f aca="false">ROUND((L233+K233),2)</f>
        <v>0</v>
      </c>
      <c r="N233" s="57" t="n">
        <f aca="false">ROUND((IF(Q233="BDI 1",((1+($T$3/100))*H233),((1+($T$4/100))*H233))),2)</f>
        <v>0</v>
      </c>
      <c r="O233" s="57" t="n">
        <f aca="false">ROUND((IF(Q233="BDI 1",((1+($T$3/100))*I233),((1+($T$4/100))*I233))),2)</f>
        <v>0</v>
      </c>
      <c r="P233" s="57" t="n">
        <f aca="false">ROUND((N233+O233),2)</f>
        <v>0</v>
      </c>
      <c r="Q233" s="58" t="s">
        <v>32</v>
      </c>
      <c r="R233" s="57" t="n">
        <f aca="false">ROUND(N233*G233,2)</f>
        <v>0</v>
      </c>
      <c r="S233" s="57" t="n">
        <f aca="false">ROUND(O233*G233,2)</f>
        <v>0</v>
      </c>
      <c r="T233" s="59" t="n">
        <f aca="false">ROUND(R233+S233,2)</f>
        <v>0</v>
      </c>
    </row>
    <row r="234" customFormat="false" ht="15" hidden="false" customHeight="false" outlineLevel="0" collapsed="false">
      <c r="A234" s="51" t="s">
        <v>458</v>
      </c>
      <c r="B234" s="52" t="s">
        <v>47</v>
      </c>
      <c r="C234" s="60" t="n">
        <v>809</v>
      </c>
      <c r="D234" s="54" t="s">
        <v>459</v>
      </c>
      <c r="E234" s="55" t="s">
        <v>89</v>
      </c>
      <c r="F234" s="55" t="s">
        <v>348</v>
      </c>
      <c r="G234" s="56" t="n">
        <v>2</v>
      </c>
      <c r="H234" s="57"/>
      <c r="I234" s="57"/>
      <c r="J234" s="57"/>
      <c r="K234" s="57" t="n">
        <f aca="false">ROUND((H234*G234),2)</f>
        <v>0</v>
      </c>
      <c r="L234" s="57" t="n">
        <f aca="false">ROUND((I234*G234),2)</f>
        <v>0</v>
      </c>
      <c r="M234" s="57" t="n">
        <f aca="false">ROUND((L234+K234),2)</f>
        <v>0</v>
      </c>
      <c r="N234" s="57" t="n">
        <f aca="false">ROUND((IF(Q234="BDI 1",((1+($T$3/100))*H234),((1+($T$4/100))*H234))),2)</f>
        <v>0</v>
      </c>
      <c r="O234" s="57" t="n">
        <f aca="false">ROUND((IF(Q234="BDI 1",((1+($T$3/100))*I234),((1+($T$4/100))*I234))),2)</f>
        <v>0</v>
      </c>
      <c r="P234" s="57" t="n">
        <f aca="false">ROUND((N234+O234),2)</f>
        <v>0</v>
      </c>
      <c r="Q234" s="58" t="s">
        <v>32</v>
      </c>
      <c r="R234" s="57" t="n">
        <f aca="false">ROUND(N234*G234,2)</f>
        <v>0</v>
      </c>
      <c r="S234" s="57" t="n">
        <f aca="false">ROUND(O234*G234,2)</f>
        <v>0</v>
      </c>
      <c r="T234" s="59" t="n">
        <f aca="false">ROUND(R234+S234,2)</f>
        <v>0</v>
      </c>
    </row>
    <row r="235" customFormat="false" ht="43.25" hidden="false" customHeight="false" outlineLevel="0" collapsed="false">
      <c r="A235" s="51" t="s">
        <v>460</v>
      </c>
      <c r="B235" s="52" t="s">
        <v>8</v>
      </c>
      <c r="C235" s="60" t="n">
        <v>89748</v>
      </c>
      <c r="D235" s="54" t="s">
        <v>461</v>
      </c>
      <c r="E235" s="55" t="s">
        <v>89</v>
      </c>
      <c r="F235" s="55" t="s">
        <v>348</v>
      </c>
      <c r="G235" s="56" t="n">
        <v>1</v>
      </c>
      <c r="H235" s="57"/>
      <c r="I235" s="57"/>
      <c r="J235" s="57"/>
      <c r="K235" s="57" t="n">
        <f aca="false">ROUND((H235*G235),2)</f>
        <v>0</v>
      </c>
      <c r="L235" s="57" t="n">
        <f aca="false">ROUND((I235*G235),2)</f>
        <v>0</v>
      </c>
      <c r="M235" s="57" t="n">
        <f aca="false">ROUND((L235+K235),2)</f>
        <v>0</v>
      </c>
      <c r="N235" s="57" t="n">
        <f aca="false">ROUND((IF(Q235="BDI 1",((1+($T$3/100))*H235),((1+($T$4/100))*H235))),2)</f>
        <v>0</v>
      </c>
      <c r="O235" s="57" t="n">
        <f aca="false">ROUND((IF(Q235="BDI 1",((1+($T$3/100))*I235),((1+($T$4/100))*I235))),2)</f>
        <v>0</v>
      </c>
      <c r="P235" s="57" t="n">
        <f aca="false">ROUND((N235+O235),2)</f>
        <v>0</v>
      </c>
      <c r="Q235" s="58" t="s">
        <v>32</v>
      </c>
      <c r="R235" s="57" t="n">
        <f aca="false">ROUND(N235*G235,2)</f>
        <v>0</v>
      </c>
      <c r="S235" s="57" t="n">
        <f aca="false">ROUND(O235*G235,2)</f>
        <v>0</v>
      </c>
      <c r="T235" s="59" t="n">
        <f aca="false">ROUND(R235+S235,2)</f>
        <v>0</v>
      </c>
    </row>
    <row r="236" customFormat="false" ht="32.8" hidden="false" customHeight="false" outlineLevel="0" collapsed="false">
      <c r="A236" s="51" t="s">
        <v>462</v>
      </c>
      <c r="B236" s="52" t="s">
        <v>8</v>
      </c>
      <c r="C236" s="60" t="n">
        <v>89728</v>
      </c>
      <c r="D236" s="54" t="s">
        <v>463</v>
      </c>
      <c r="E236" s="55" t="s">
        <v>89</v>
      </c>
      <c r="F236" s="55" t="s">
        <v>348</v>
      </c>
      <c r="G236" s="56" t="n">
        <v>10</v>
      </c>
      <c r="H236" s="57"/>
      <c r="I236" s="57"/>
      <c r="J236" s="57"/>
      <c r="K236" s="57" t="n">
        <f aca="false">ROUND((H236*G236),2)</f>
        <v>0</v>
      </c>
      <c r="L236" s="57" t="n">
        <f aca="false">ROUND((I236*G236),2)</f>
        <v>0</v>
      </c>
      <c r="M236" s="57" t="n">
        <f aca="false">ROUND((L236+K236),2)</f>
        <v>0</v>
      </c>
      <c r="N236" s="57" t="n">
        <f aca="false">ROUND((IF(Q236="BDI 1",((1+($T$3/100))*H236),((1+($T$4/100))*H236))),2)</f>
        <v>0</v>
      </c>
      <c r="O236" s="57" t="n">
        <f aca="false">ROUND((IF(Q236="BDI 1",((1+($T$3/100))*I236),((1+($T$4/100))*I236))),2)</f>
        <v>0</v>
      </c>
      <c r="P236" s="57" t="n">
        <f aca="false">ROUND((N236+O236),2)</f>
        <v>0</v>
      </c>
      <c r="Q236" s="58" t="s">
        <v>32</v>
      </c>
      <c r="R236" s="57" t="n">
        <f aca="false">ROUND(N236*G236,2)</f>
        <v>0</v>
      </c>
      <c r="S236" s="57" t="n">
        <f aca="false">ROUND(O236*G236,2)</f>
        <v>0</v>
      </c>
      <c r="T236" s="59" t="n">
        <f aca="false">ROUND(R236+S236,2)</f>
        <v>0</v>
      </c>
    </row>
    <row r="237" customFormat="false" ht="32.8" hidden="false" customHeight="false" outlineLevel="0" collapsed="false">
      <c r="A237" s="51" t="s">
        <v>464</v>
      </c>
      <c r="B237" s="52" t="s">
        <v>8</v>
      </c>
      <c r="C237" s="60" t="n">
        <v>89746</v>
      </c>
      <c r="D237" s="54" t="s">
        <v>465</v>
      </c>
      <c r="E237" s="55" t="s">
        <v>89</v>
      </c>
      <c r="F237" s="55" t="s">
        <v>348</v>
      </c>
      <c r="G237" s="56" t="n">
        <v>9</v>
      </c>
      <c r="H237" s="57"/>
      <c r="I237" s="57"/>
      <c r="J237" s="57"/>
      <c r="K237" s="57" t="n">
        <f aca="false">ROUND((H237*G237),2)</f>
        <v>0</v>
      </c>
      <c r="L237" s="57" t="n">
        <f aca="false">ROUND((I237*G237),2)</f>
        <v>0</v>
      </c>
      <c r="M237" s="57" t="n">
        <f aca="false">ROUND((L237+K237),2)</f>
        <v>0</v>
      </c>
      <c r="N237" s="57" t="n">
        <f aca="false">ROUND((IF(Q237="BDI 1",((1+($T$3/100))*H237),((1+($T$4/100))*H237))),2)</f>
        <v>0</v>
      </c>
      <c r="O237" s="57" t="n">
        <f aca="false">ROUND((IF(Q237="BDI 1",((1+($T$3/100))*I237),((1+($T$4/100))*I237))),2)</f>
        <v>0</v>
      </c>
      <c r="P237" s="57" t="n">
        <f aca="false">ROUND((N237+O237),2)</f>
        <v>0</v>
      </c>
      <c r="Q237" s="58" t="s">
        <v>32</v>
      </c>
      <c r="R237" s="57" t="n">
        <f aca="false">ROUND(N237*G237,2)</f>
        <v>0</v>
      </c>
      <c r="S237" s="57" t="n">
        <f aca="false">ROUND(O237*G237,2)</f>
        <v>0</v>
      </c>
      <c r="T237" s="59" t="n">
        <f aca="false">ROUND(R237+S237,2)</f>
        <v>0</v>
      </c>
    </row>
    <row r="238" customFormat="false" ht="32.8" hidden="false" customHeight="false" outlineLevel="0" collapsed="false">
      <c r="A238" s="51" t="s">
        <v>466</v>
      </c>
      <c r="B238" s="52" t="s">
        <v>8</v>
      </c>
      <c r="C238" s="60" t="n">
        <v>89744</v>
      </c>
      <c r="D238" s="54" t="s">
        <v>467</v>
      </c>
      <c r="E238" s="55" t="s">
        <v>89</v>
      </c>
      <c r="F238" s="55" t="s">
        <v>348</v>
      </c>
      <c r="G238" s="56" t="n">
        <v>9</v>
      </c>
      <c r="H238" s="57"/>
      <c r="I238" s="57"/>
      <c r="J238" s="57"/>
      <c r="K238" s="57" t="n">
        <f aca="false">ROUND((H238*G238),2)</f>
        <v>0</v>
      </c>
      <c r="L238" s="57" t="n">
        <f aca="false">ROUND((I238*G238),2)</f>
        <v>0</v>
      </c>
      <c r="M238" s="57" t="n">
        <f aca="false">ROUND((L238+K238),2)</f>
        <v>0</v>
      </c>
      <c r="N238" s="57" t="n">
        <f aca="false">ROUND((IF(Q238="BDI 1",((1+($T$3/100))*H238),((1+($T$4/100))*H238))),2)</f>
        <v>0</v>
      </c>
      <c r="O238" s="57" t="n">
        <f aca="false">ROUND((IF(Q238="BDI 1",((1+($T$3/100))*I238),((1+($T$4/100))*I238))),2)</f>
        <v>0</v>
      </c>
      <c r="P238" s="57" t="n">
        <f aca="false">ROUND((N238+O238),2)</f>
        <v>0</v>
      </c>
      <c r="Q238" s="58" t="s">
        <v>32</v>
      </c>
      <c r="R238" s="57" t="n">
        <f aca="false">ROUND(N238*G238,2)</f>
        <v>0</v>
      </c>
      <c r="S238" s="57" t="n">
        <f aca="false">ROUND(O238*G238,2)</f>
        <v>0</v>
      </c>
      <c r="T238" s="59" t="n">
        <f aca="false">ROUND(R238+S238,2)</f>
        <v>0</v>
      </c>
    </row>
    <row r="239" customFormat="false" ht="15" hidden="false" customHeight="false" outlineLevel="0" collapsed="false">
      <c r="A239" s="51" t="s">
        <v>468</v>
      </c>
      <c r="B239" s="52" t="s">
        <v>47</v>
      </c>
      <c r="C239" s="60" t="n">
        <v>810</v>
      </c>
      <c r="D239" s="54" t="s">
        <v>469</v>
      </c>
      <c r="E239" s="55" t="s">
        <v>89</v>
      </c>
      <c r="F239" s="55" t="s">
        <v>348</v>
      </c>
      <c r="G239" s="56" t="n">
        <v>10</v>
      </c>
      <c r="H239" s="57"/>
      <c r="I239" s="57"/>
      <c r="J239" s="57"/>
      <c r="K239" s="57" t="n">
        <f aca="false">ROUND((H239*G239),2)</f>
        <v>0</v>
      </c>
      <c r="L239" s="57" t="n">
        <f aca="false">ROUND((I239*G239),2)</f>
        <v>0</v>
      </c>
      <c r="M239" s="57" t="n">
        <f aca="false">ROUND((L239+K239),2)</f>
        <v>0</v>
      </c>
      <c r="N239" s="57" t="n">
        <f aca="false">ROUND((IF(Q239="BDI 1",((1+($T$3/100))*H239),((1+($T$4/100))*H239))),2)</f>
        <v>0</v>
      </c>
      <c r="O239" s="57" t="n">
        <f aca="false">ROUND((IF(Q239="BDI 1",((1+($T$3/100))*I239),((1+($T$4/100))*I239))),2)</f>
        <v>0</v>
      </c>
      <c r="P239" s="57" t="n">
        <f aca="false">ROUND((N239+O239),2)</f>
        <v>0</v>
      </c>
      <c r="Q239" s="58" t="s">
        <v>32</v>
      </c>
      <c r="R239" s="57" t="n">
        <f aca="false">ROUND(N239*G239,2)</f>
        <v>0</v>
      </c>
      <c r="S239" s="57" t="n">
        <f aca="false">ROUND(O239*G239,2)</f>
        <v>0</v>
      </c>
      <c r="T239" s="59" t="n">
        <f aca="false">ROUND(R239+S239,2)</f>
        <v>0</v>
      </c>
    </row>
    <row r="240" customFormat="false" ht="32.8" hidden="false" customHeight="false" outlineLevel="0" collapsed="false">
      <c r="A240" s="51" t="s">
        <v>470</v>
      </c>
      <c r="B240" s="52" t="s">
        <v>8</v>
      </c>
      <c r="C240" s="60" t="n">
        <v>89737</v>
      </c>
      <c r="D240" s="54" t="s">
        <v>471</v>
      </c>
      <c r="E240" s="55" t="s">
        <v>89</v>
      </c>
      <c r="F240" s="55" t="s">
        <v>348</v>
      </c>
      <c r="G240" s="56" t="n">
        <v>5</v>
      </c>
      <c r="H240" s="57"/>
      <c r="I240" s="57"/>
      <c r="J240" s="57"/>
      <c r="K240" s="57" t="n">
        <f aca="false">ROUND((H240*G240),2)</f>
        <v>0</v>
      </c>
      <c r="L240" s="57" t="n">
        <f aca="false">ROUND((I240*G240),2)</f>
        <v>0</v>
      </c>
      <c r="M240" s="57" t="n">
        <f aca="false">ROUND((L240+K240),2)</f>
        <v>0</v>
      </c>
      <c r="N240" s="57" t="n">
        <f aca="false">ROUND((IF(Q240="BDI 1",((1+($T$3/100))*H240),((1+($T$4/100))*H240))),2)</f>
        <v>0</v>
      </c>
      <c r="O240" s="57" t="n">
        <f aca="false">ROUND((IF(Q240="BDI 1",((1+($T$3/100))*I240),((1+($T$4/100))*I240))),2)</f>
        <v>0</v>
      </c>
      <c r="P240" s="57" t="n">
        <f aca="false">ROUND((N240+O240),2)</f>
        <v>0</v>
      </c>
      <c r="Q240" s="58" t="s">
        <v>32</v>
      </c>
      <c r="R240" s="57" t="n">
        <f aca="false">ROUND(N240*G240,2)</f>
        <v>0</v>
      </c>
      <c r="S240" s="57" t="n">
        <f aca="false">ROUND(O240*G240,2)</f>
        <v>0</v>
      </c>
      <c r="T240" s="59" t="n">
        <f aca="false">ROUND(R240+S240,2)</f>
        <v>0</v>
      </c>
    </row>
    <row r="241" customFormat="false" ht="43.25" hidden="false" customHeight="false" outlineLevel="0" collapsed="false">
      <c r="A241" s="51" t="s">
        <v>472</v>
      </c>
      <c r="B241" s="52" t="s">
        <v>8</v>
      </c>
      <c r="C241" s="60" t="n">
        <v>104345</v>
      </c>
      <c r="D241" s="54" t="s">
        <v>473</v>
      </c>
      <c r="E241" s="55" t="s">
        <v>89</v>
      </c>
      <c r="F241" s="55" t="s">
        <v>348</v>
      </c>
      <c r="G241" s="56" t="n">
        <v>4</v>
      </c>
      <c r="H241" s="57"/>
      <c r="I241" s="57"/>
      <c r="J241" s="57"/>
      <c r="K241" s="57" t="n">
        <f aca="false">ROUND((H241*G241),2)</f>
        <v>0</v>
      </c>
      <c r="L241" s="57" t="n">
        <f aca="false">ROUND((I241*G241),2)</f>
        <v>0</v>
      </c>
      <c r="M241" s="57" t="n">
        <f aca="false">ROUND((L241+K241),2)</f>
        <v>0</v>
      </c>
      <c r="N241" s="57" t="n">
        <f aca="false">ROUND((IF(Q241="BDI 1",((1+($T$3/100))*H241),((1+($T$4/100))*H241))),2)</f>
        <v>0</v>
      </c>
      <c r="O241" s="57" t="n">
        <f aca="false">ROUND((IF(Q241="BDI 1",((1+($T$3/100))*I241),((1+($T$4/100))*I241))),2)</f>
        <v>0</v>
      </c>
      <c r="P241" s="57" t="n">
        <f aca="false">ROUND((N241+O241),2)</f>
        <v>0</v>
      </c>
      <c r="Q241" s="58" t="s">
        <v>32</v>
      </c>
      <c r="R241" s="57" t="n">
        <f aca="false">ROUND(N241*G241,2)</f>
        <v>0</v>
      </c>
      <c r="S241" s="57" t="n">
        <f aca="false">ROUND(O241*G241,2)</f>
        <v>0</v>
      </c>
      <c r="T241" s="59" t="n">
        <f aca="false">ROUND(R241+S241,2)</f>
        <v>0</v>
      </c>
    </row>
    <row r="242" customFormat="false" ht="43.25" hidden="false" customHeight="false" outlineLevel="0" collapsed="false">
      <c r="A242" s="51" t="s">
        <v>474</v>
      </c>
      <c r="B242" s="52" t="s">
        <v>8</v>
      </c>
      <c r="C242" s="60" t="n">
        <v>104347</v>
      </c>
      <c r="D242" s="54" t="s">
        <v>475</v>
      </c>
      <c r="E242" s="55" t="s">
        <v>89</v>
      </c>
      <c r="F242" s="55" t="s">
        <v>348</v>
      </c>
      <c r="G242" s="56" t="n">
        <v>1</v>
      </c>
      <c r="H242" s="57"/>
      <c r="I242" s="57"/>
      <c r="J242" s="57"/>
      <c r="K242" s="57" t="n">
        <f aca="false">ROUND((H242*G242),2)</f>
        <v>0</v>
      </c>
      <c r="L242" s="57" t="n">
        <f aca="false">ROUND((I242*G242),2)</f>
        <v>0</v>
      </c>
      <c r="M242" s="57" t="n">
        <f aca="false">ROUND((L242+K242),2)</f>
        <v>0</v>
      </c>
      <c r="N242" s="57" t="n">
        <f aca="false">ROUND((IF(Q242="BDI 1",((1+($T$3/100))*H242),((1+($T$4/100))*H242))),2)</f>
        <v>0</v>
      </c>
      <c r="O242" s="57" t="n">
        <f aca="false">ROUND((IF(Q242="BDI 1",((1+($T$3/100))*I242),((1+($T$4/100))*I242))),2)</f>
        <v>0</v>
      </c>
      <c r="P242" s="57" t="n">
        <f aca="false">ROUND((N242+O242),2)</f>
        <v>0</v>
      </c>
      <c r="Q242" s="58" t="s">
        <v>32</v>
      </c>
      <c r="R242" s="57" t="n">
        <f aca="false">ROUND(N242*G242,2)</f>
        <v>0</v>
      </c>
      <c r="S242" s="57" t="n">
        <f aca="false">ROUND(O242*G242,2)</f>
        <v>0</v>
      </c>
      <c r="T242" s="59" t="n">
        <f aca="false">ROUND(R242+S242,2)</f>
        <v>0</v>
      </c>
    </row>
    <row r="243" customFormat="false" ht="32.8" hidden="false" customHeight="false" outlineLevel="0" collapsed="false">
      <c r="A243" s="51" t="s">
        <v>476</v>
      </c>
      <c r="B243" s="52" t="s">
        <v>8</v>
      </c>
      <c r="C243" s="60" t="n">
        <v>89797</v>
      </c>
      <c r="D243" s="54" t="s">
        <v>477</v>
      </c>
      <c r="E243" s="55" t="s">
        <v>89</v>
      </c>
      <c r="F243" s="55" t="s">
        <v>348</v>
      </c>
      <c r="G243" s="56" t="n">
        <v>10</v>
      </c>
      <c r="H243" s="57"/>
      <c r="I243" s="57"/>
      <c r="J243" s="57"/>
      <c r="K243" s="57" t="n">
        <f aca="false">ROUND((H243*G243),2)</f>
        <v>0</v>
      </c>
      <c r="L243" s="57" t="n">
        <f aca="false">ROUND((I243*G243),2)</f>
        <v>0</v>
      </c>
      <c r="M243" s="57" t="n">
        <f aca="false">ROUND((L243+K243),2)</f>
        <v>0</v>
      </c>
      <c r="N243" s="57" t="n">
        <f aca="false">ROUND((IF(Q243="BDI 1",((1+($T$3/100))*H243),((1+($T$4/100))*H243))),2)</f>
        <v>0</v>
      </c>
      <c r="O243" s="57" t="n">
        <f aca="false">ROUND((IF(Q243="BDI 1",((1+($T$3/100))*I243),((1+($T$4/100))*I243))),2)</f>
        <v>0</v>
      </c>
      <c r="P243" s="57" t="n">
        <f aca="false">ROUND((N243+O243),2)</f>
        <v>0</v>
      </c>
      <c r="Q243" s="58" t="s">
        <v>32</v>
      </c>
      <c r="R243" s="57" t="n">
        <f aca="false">ROUND(N243*G243,2)</f>
        <v>0</v>
      </c>
      <c r="S243" s="57" t="n">
        <f aca="false">ROUND(O243*G243,2)</f>
        <v>0</v>
      </c>
      <c r="T243" s="59" t="n">
        <f aca="false">ROUND(R243+S243,2)</f>
        <v>0</v>
      </c>
    </row>
    <row r="244" customFormat="false" ht="32.8" hidden="false" customHeight="false" outlineLevel="0" collapsed="false">
      <c r="A244" s="51" t="s">
        <v>478</v>
      </c>
      <c r="B244" s="52" t="s">
        <v>8</v>
      </c>
      <c r="C244" s="60" t="n">
        <v>89785</v>
      </c>
      <c r="D244" s="54" t="s">
        <v>479</v>
      </c>
      <c r="E244" s="55" t="s">
        <v>89</v>
      </c>
      <c r="F244" s="55" t="s">
        <v>348</v>
      </c>
      <c r="G244" s="56" t="n">
        <v>1</v>
      </c>
      <c r="H244" s="57"/>
      <c r="I244" s="57"/>
      <c r="J244" s="57"/>
      <c r="K244" s="57" t="n">
        <f aca="false">ROUND((H244*G244),2)</f>
        <v>0</v>
      </c>
      <c r="L244" s="57" t="n">
        <f aca="false">ROUND((I244*G244),2)</f>
        <v>0</v>
      </c>
      <c r="M244" s="57" t="n">
        <f aca="false">ROUND((L244+K244),2)</f>
        <v>0</v>
      </c>
      <c r="N244" s="57" t="n">
        <f aca="false">ROUND((IF(Q244="BDI 1",((1+($T$3/100))*H244),((1+($T$4/100))*H244))),2)</f>
        <v>0</v>
      </c>
      <c r="O244" s="57" t="n">
        <f aca="false">ROUND((IF(Q244="BDI 1",((1+($T$3/100))*I244),((1+($T$4/100))*I244))),2)</f>
        <v>0</v>
      </c>
      <c r="P244" s="57" t="n">
        <f aca="false">ROUND((N244+O244),2)</f>
        <v>0</v>
      </c>
      <c r="Q244" s="58" t="s">
        <v>32</v>
      </c>
      <c r="R244" s="57" t="n">
        <f aca="false">ROUND(N244*G244,2)</f>
        <v>0</v>
      </c>
      <c r="S244" s="57" t="n">
        <f aca="false">ROUND(O244*G244,2)</f>
        <v>0</v>
      </c>
      <c r="T244" s="59" t="n">
        <f aca="false">ROUND(R244+S244,2)</f>
        <v>0</v>
      </c>
    </row>
    <row r="245" customFormat="false" ht="32.8" hidden="false" customHeight="false" outlineLevel="0" collapsed="false">
      <c r="A245" s="51" t="s">
        <v>480</v>
      </c>
      <c r="B245" s="52" t="s">
        <v>8</v>
      </c>
      <c r="C245" s="60" t="n">
        <v>89549</v>
      </c>
      <c r="D245" s="54" t="s">
        <v>481</v>
      </c>
      <c r="E245" s="55" t="s">
        <v>89</v>
      </c>
      <c r="F245" s="55" t="s">
        <v>348</v>
      </c>
      <c r="G245" s="56" t="n">
        <v>2</v>
      </c>
      <c r="H245" s="57"/>
      <c r="I245" s="57"/>
      <c r="J245" s="57"/>
      <c r="K245" s="57" t="n">
        <f aca="false">ROUND((H245*G245),2)</f>
        <v>0</v>
      </c>
      <c r="L245" s="57" t="n">
        <f aca="false">ROUND((I245*G245),2)</f>
        <v>0</v>
      </c>
      <c r="M245" s="57" t="n">
        <f aca="false">ROUND((L245+K245),2)</f>
        <v>0</v>
      </c>
      <c r="N245" s="57" t="n">
        <f aca="false">ROUND((IF(Q245="BDI 1",((1+($T$3/100))*H245),((1+($T$4/100))*H245))),2)</f>
        <v>0</v>
      </c>
      <c r="O245" s="57" t="n">
        <f aca="false">ROUND((IF(Q245="BDI 1",((1+($T$3/100))*I245),((1+($T$4/100))*I245))),2)</f>
        <v>0</v>
      </c>
      <c r="P245" s="57" t="n">
        <f aca="false">ROUND((N245+O245),2)</f>
        <v>0</v>
      </c>
      <c r="Q245" s="58" t="s">
        <v>32</v>
      </c>
      <c r="R245" s="57" t="n">
        <f aca="false">ROUND(N245*G245,2)</f>
        <v>0</v>
      </c>
      <c r="S245" s="57" t="n">
        <f aca="false">ROUND(O245*G245,2)</f>
        <v>0</v>
      </c>
      <c r="T245" s="59" t="n">
        <f aca="false">ROUND(R245+S245,2)</f>
        <v>0</v>
      </c>
    </row>
    <row r="246" customFormat="false" ht="32.8" hidden="false" customHeight="false" outlineLevel="0" collapsed="false">
      <c r="A246" s="51" t="s">
        <v>482</v>
      </c>
      <c r="B246" s="52" t="s">
        <v>8</v>
      </c>
      <c r="C246" s="60" t="n">
        <v>89714</v>
      </c>
      <c r="D246" s="54" t="s">
        <v>483</v>
      </c>
      <c r="E246" s="55" t="s">
        <v>67</v>
      </c>
      <c r="F246" s="55" t="s">
        <v>348</v>
      </c>
      <c r="G246" s="56" t="n">
        <v>72.83</v>
      </c>
      <c r="H246" s="57"/>
      <c r="I246" s="57"/>
      <c r="J246" s="57"/>
      <c r="K246" s="57" t="n">
        <f aca="false">ROUND((H246*G246),2)</f>
        <v>0</v>
      </c>
      <c r="L246" s="57" t="n">
        <f aca="false">ROUND((I246*G246),2)</f>
        <v>0</v>
      </c>
      <c r="M246" s="57" t="n">
        <f aca="false">ROUND((L246+K246),2)</f>
        <v>0</v>
      </c>
      <c r="N246" s="57" t="n">
        <f aca="false">ROUND((IF(Q246="BDI 1",((1+($T$3/100))*H246),((1+($T$4/100))*H246))),2)</f>
        <v>0</v>
      </c>
      <c r="O246" s="57" t="n">
        <f aca="false">ROUND((IF(Q246="BDI 1",((1+($T$3/100))*I246),((1+($T$4/100))*I246))),2)</f>
        <v>0</v>
      </c>
      <c r="P246" s="57" t="n">
        <f aca="false">ROUND((N246+O246),2)</f>
        <v>0</v>
      </c>
      <c r="Q246" s="58" t="s">
        <v>32</v>
      </c>
      <c r="R246" s="57" t="n">
        <f aca="false">ROUND(N246*G246,2)</f>
        <v>0</v>
      </c>
      <c r="S246" s="57" t="n">
        <f aca="false">ROUND(O246*G246,2)</f>
        <v>0</v>
      </c>
      <c r="T246" s="59" t="n">
        <f aca="false">ROUND(R246+S246,2)</f>
        <v>0</v>
      </c>
    </row>
    <row r="247" customFormat="false" ht="32.8" hidden="false" customHeight="false" outlineLevel="0" collapsed="false">
      <c r="A247" s="51" t="s">
        <v>484</v>
      </c>
      <c r="B247" s="52" t="s">
        <v>8</v>
      </c>
      <c r="C247" s="60" t="n">
        <v>89713</v>
      </c>
      <c r="D247" s="54" t="s">
        <v>485</v>
      </c>
      <c r="E247" s="55" t="s">
        <v>67</v>
      </c>
      <c r="F247" s="55" t="s">
        <v>348</v>
      </c>
      <c r="G247" s="56" t="n">
        <v>5.25</v>
      </c>
      <c r="H247" s="57"/>
      <c r="I247" s="57"/>
      <c r="J247" s="57"/>
      <c r="K247" s="57" t="n">
        <f aca="false">ROUND((H247*G247),2)</f>
        <v>0</v>
      </c>
      <c r="L247" s="57" t="n">
        <f aca="false">ROUND((I247*G247),2)</f>
        <v>0</v>
      </c>
      <c r="M247" s="57" t="n">
        <f aca="false">ROUND((L247+K247),2)</f>
        <v>0</v>
      </c>
      <c r="N247" s="57" t="n">
        <f aca="false">ROUND((IF(Q247="BDI 1",((1+($T$3/100))*H247),((1+($T$4/100))*H247))),2)</f>
        <v>0</v>
      </c>
      <c r="O247" s="57" t="n">
        <f aca="false">ROUND((IF(Q247="BDI 1",((1+($T$3/100))*I247),((1+($T$4/100))*I247))),2)</f>
        <v>0</v>
      </c>
      <c r="P247" s="57" t="n">
        <f aca="false">ROUND((N247+O247),2)</f>
        <v>0</v>
      </c>
      <c r="Q247" s="58" t="s">
        <v>32</v>
      </c>
      <c r="R247" s="57" t="n">
        <f aca="false">ROUND(N247*G247,2)</f>
        <v>0</v>
      </c>
      <c r="S247" s="57" t="n">
        <f aca="false">ROUND(O247*G247,2)</f>
        <v>0</v>
      </c>
      <c r="T247" s="59" t="n">
        <f aca="false">ROUND(R247+S247,2)</f>
        <v>0</v>
      </c>
    </row>
    <row r="248" customFormat="false" ht="32.8" hidden="false" customHeight="false" outlineLevel="0" collapsed="false">
      <c r="A248" s="51" t="s">
        <v>486</v>
      </c>
      <c r="B248" s="52" t="s">
        <v>8</v>
      </c>
      <c r="C248" s="60" t="n">
        <v>89712</v>
      </c>
      <c r="D248" s="54" t="s">
        <v>487</v>
      </c>
      <c r="E248" s="55" t="s">
        <v>67</v>
      </c>
      <c r="F248" s="55" t="s">
        <v>348</v>
      </c>
      <c r="G248" s="56" t="n">
        <v>9.1</v>
      </c>
      <c r="H248" s="57"/>
      <c r="I248" s="57"/>
      <c r="J248" s="57"/>
      <c r="K248" s="57" t="n">
        <f aca="false">ROUND((H248*G248),2)</f>
        <v>0</v>
      </c>
      <c r="L248" s="57" t="n">
        <f aca="false">ROUND((I248*G248),2)</f>
        <v>0</v>
      </c>
      <c r="M248" s="57" t="n">
        <f aca="false">ROUND((L248+K248),2)</f>
        <v>0</v>
      </c>
      <c r="N248" s="57" t="n">
        <f aca="false">ROUND((IF(Q248="BDI 1",((1+($T$3/100))*H248),((1+($T$4/100))*H248))),2)</f>
        <v>0</v>
      </c>
      <c r="O248" s="57" t="n">
        <f aca="false">ROUND((IF(Q248="BDI 1",((1+($T$3/100))*I248),((1+($T$4/100))*I248))),2)</f>
        <v>0</v>
      </c>
      <c r="P248" s="57" t="n">
        <f aca="false">ROUND((N248+O248),2)</f>
        <v>0</v>
      </c>
      <c r="Q248" s="58" t="s">
        <v>32</v>
      </c>
      <c r="R248" s="57" t="n">
        <f aca="false">ROUND(N248*G248,2)</f>
        <v>0</v>
      </c>
      <c r="S248" s="57" t="n">
        <f aca="false">ROUND(O248*G248,2)</f>
        <v>0</v>
      </c>
      <c r="T248" s="59" t="n">
        <f aca="false">ROUND(R248+S248,2)</f>
        <v>0</v>
      </c>
    </row>
    <row r="249" customFormat="false" ht="32.8" hidden="false" customHeight="false" outlineLevel="0" collapsed="false">
      <c r="A249" s="51" t="s">
        <v>488</v>
      </c>
      <c r="B249" s="52" t="s">
        <v>8</v>
      </c>
      <c r="C249" s="60" t="n">
        <v>89711</v>
      </c>
      <c r="D249" s="54" t="s">
        <v>489</v>
      </c>
      <c r="E249" s="55" t="s">
        <v>67</v>
      </c>
      <c r="F249" s="55" t="s">
        <v>348</v>
      </c>
      <c r="G249" s="56" t="n">
        <v>10.84</v>
      </c>
      <c r="H249" s="57"/>
      <c r="I249" s="57"/>
      <c r="J249" s="57"/>
      <c r="K249" s="57" t="n">
        <f aca="false">ROUND((H249*G249),2)</f>
        <v>0</v>
      </c>
      <c r="L249" s="57" t="n">
        <f aca="false">ROUND((I249*G249),2)</f>
        <v>0</v>
      </c>
      <c r="M249" s="57" t="n">
        <f aca="false">ROUND((L249+K249),2)</f>
        <v>0</v>
      </c>
      <c r="N249" s="57" t="n">
        <f aca="false">ROUND((IF(Q249="BDI 1",((1+($T$3/100))*H249),((1+($T$4/100))*H249))),2)</f>
        <v>0</v>
      </c>
      <c r="O249" s="57" t="n">
        <f aca="false">ROUND((IF(Q249="BDI 1",((1+($T$3/100))*I249),((1+($T$4/100))*I249))),2)</f>
        <v>0</v>
      </c>
      <c r="P249" s="57" t="n">
        <f aca="false">ROUND((N249+O249),2)</f>
        <v>0</v>
      </c>
      <c r="Q249" s="58" t="s">
        <v>32</v>
      </c>
      <c r="R249" s="57" t="n">
        <f aca="false">ROUND(N249*G249,2)</f>
        <v>0</v>
      </c>
      <c r="S249" s="57" t="n">
        <f aca="false">ROUND(O249*G249,2)</f>
        <v>0</v>
      </c>
      <c r="T249" s="59" t="n">
        <f aca="false">ROUND(R249+S249,2)</f>
        <v>0</v>
      </c>
    </row>
    <row r="250" customFormat="false" ht="32.8" hidden="false" customHeight="false" outlineLevel="0" collapsed="false">
      <c r="A250" s="51" t="s">
        <v>490</v>
      </c>
      <c r="B250" s="52" t="s">
        <v>47</v>
      </c>
      <c r="C250" s="60" t="n">
        <v>965</v>
      </c>
      <c r="D250" s="54" t="s">
        <v>491</v>
      </c>
      <c r="E250" s="55" t="s">
        <v>67</v>
      </c>
      <c r="F250" s="55" t="s">
        <v>348</v>
      </c>
      <c r="G250" s="56" t="n">
        <v>5</v>
      </c>
      <c r="H250" s="57"/>
      <c r="I250" s="57"/>
      <c r="J250" s="57"/>
      <c r="K250" s="57" t="n">
        <f aca="false">ROUND((H250*G250),2)</f>
        <v>0</v>
      </c>
      <c r="L250" s="57" t="n">
        <f aca="false">ROUND((I250*G250),2)</f>
        <v>0</v>
      </c>
      <c r="M250" s="57" t="n">
        <f aca="false">ROUND((L250+K250),2)</f>
        <v>0</v>
      </c>
      <c r="N250" s="57" t="n">
        <f aca="false">ROUND((IF(Q250="BDI 1",((1+($T$3/100))*H250),((1+($T$4/100))*H250))),2)</f>
        <v>0</v>
      </c>
      <c r="O250" s="57" t="n">
        <f aca="false">ROUND((IF(Q250="BDI 1",((1+($T$3/100))*I250),((1+($T$4/100))*I250))),2)</f>
        <v>0</v>
      </c>
      <c r="P250" s="57" t="n">
        <f aca="false">ROUND((N250+O250),2)</f>
        <v>0</v>
      </c>
      <c r="Q250" s="58" t="s">
        <v>32</v>
      </c>
      <c r="R250" s="57" t="n">
        <f aca="false">ROUND(N250*G250,2)</f>
        <v>0</v>
      </c>
      <c r="S250" s="57" t="n">
        <f aca="false">ROUND(O250*G250,2)</f>
        <v>0</v>
      </c>
      <c r="T250" s="59" t="n">
        <f aca="false">ROUND(R250+S250,2)</f>
        <v>0</v>
      </c>
    </row>
    <row r="251" customFormat="false" ht="32.8" hidden="false" customHeight="false" outlineLevel="0" collapsed="false">
      <c r="A251" s="51" t="s">
        <v>492</v>
      </c>
      <c r="B251" s="52" t="s">
        <v>8</v>
      </c>
      <c r="C251" s="60" t="n">
        <v>104354</v>
      </c>
      <c r="D251" s="54" t="s">
        <v>493</v>
      </c>
      <c r="E251" s="55" t="s">
        <v>89</v>
      </c>
      <c r="F251" s="55" t="s">
        <v>348</v>
      </c>
      <c r="G251" s="56" t="n">
        <v>1</v>
      </c>
      <c r="H251" s="57"/>
      <c r="I251" s="57"/>
      <c r="J251" s="57"/>
      <c r="K251" s="57" t="n">
        <f aca="false">ROUND((H251*G251),2)</f>
        <v>0</v>
      </c>
      <c r="L251" s="57" t="n">
        <f aca="false">ROUND((I251*G251),2)</f>
        <v>0</v>
      </c>
      <c r="M251" s="57" t="n">
        <f aca="false">ROUND((L251+K251),2)</f>
        <v>0</v>
      </c>
      <c r="N251" s="57" t="n">
        <f aca="false">ROUND((IF(Q251="BDI 1",((1+($T$3/100))*H251),((1+($T$4/100))*H251))),2)</f>
        <v>0</v>
      </c>
      <c r="O251" s="57" t="n">
        <f aca="false">ROUND((IF(Q251="BDI 1",((1+($T$3/100))*I251),((1+($T$4/100))*I251))),2)</f>
        <v>0</v>
      </c>
      <c r="P251" s="57" t="n">
        <f aca="false">ROUND((N251+O251),2)</f>
        <v>0</v>
      </c>
      <c r="Q251" s="58" t="s">
        <v>32</v>
      </c>
      <c r="R251" s="57" t="n">
        <f aca="false">ROUND(N251*G251,2)</f>
        <v>0</v>
      </c>
      <c r="S251" s="57" t="n">
        <f aca="false">ROUND(O251*G251,2)</f>
        <v>0</v>
      </c>
      <c r="T251" s="59" t="n">
        <f aca="false">ROUND(R251+S251,2)</f>
        <v>0</v>
      </c>
    </row>
    <row r="252" customFormat="false" ht="15" hidden="false" customHeight="false" outlineLevel="0" collapsed="false">
      <c r="A252" s="46" t="s">
        <v>494</v>
      </c>
      <c r="B252" s="47"/>
      <c r="C252" s="48"/>
      <c r="D252" s="39" t="s">
        <v>495</v>
      </c>
      <c r="E252" s="39"/>
      <c r="F252" s="39"/>
      <c r="G252" s="49"/>
      <c r="H252" s="50"/>
      <c r="I252" s="50"/>
      <c r="J252" s="50"/>
      <c r="K252" s="50" t="n">
        <f aca="false">ROUND(SUM(K253:K265),2)</f>
        <v>0</v>
      </c>
      <c r="L252" s="50" t="n">
        <f aca="false">ROUND(SUM(L253:L265),2)</f>
        <v>0</v>
      </c>
      <c r="M252" s="50" t="n">
        <f aca="false">ROUND(SUM(M253:M265),2)</f>
        <v>0</v>
      </c>
      <c r="N252" s="50"/>
      <c r="O252" s="50"/>
      <c r="P252" s="50"/>
      <c r="Q252" s="50"/>
      <c r="R252" s="50" t="n">
        <f aca="false">ROUND(SUM(R253:R265),2)</f>
        <v>0</v>
      </c>
      <c r="S252" s="50" t="n">
        <f aca="false">ROUND(SUM(S253:S265),2)</f>
        <v>0</v>
      </c>
      <c r="T252" s="50" t="n">
        <f aca="false">ROUND(SUM(T253:T265),2)</f>
        <v>0</v>
      </c>
    </row>
    <row r="253" customFormat="false" ht="36" hidden="false" customHeight="true" outlineLevel="0" collapsed="false">
      <c r="A253" s="51" t="s">
        <v>496</v>
      </c>
      <c r="B253" s="52" t="s">
        <v>8</v>
      </c>
      <c r="C253" s="60" t="n">
        <v>89807</v>
      </c>
      <c r="D253" s="54" t="s">
        <v>497</v>
      </c>
      <c r="E253" s="55" t="s">
        <v>89</v>
      </c>
      <c r="F253" s="55" t="s">
        <v>345</v>
      </c>
      <c r="G253" s="56" t="n">
        <v>4</v>
      </c>
      <c r="H253" s="57"/>
      <c r="I253" s="57"/>
      <c r="J253" s="57"/>
      <c r="K253" s="57" t="n">
        <f aca="false">ROUND((H253*G253),2)</f>
        <v>0</v>
      </c>
      <c r="L253" s="57" t="n">
        <f aca="false">ROUND((I253*G253),2)</f>
        <v>0</v>
      </c>
      <c r="M253" s="57" t="n">
        <f aca="false">ROUND((L253+K253),2)</f>
        <v>0</v>
      </c>
      <c r="N253" s="57" t="n">
        <f aca="false">ROUND((IF(Q253="BDI 1",((1+($T$3/100))*H253),((1+($T$4/100))*H253))),2)</f>
        <v>0</v>
      </c>
      <c r="O253" s="57" t="n">
        <f aca="false">ROUND((IF(Q253="BDI 1",((1+($T$3/100))*I253),((1+($T$4/100))*I253))),2)</f>
        <v>0</v>
      </c>
      <c r="P253" s="57" t="n">
        <f aca="false">ROUND((N253+O253),2)</f>
        <v>0</v>
      </c>
      <c r="Q253" s="58" t="s">
        <v>32</v>
      </c>
      <c r="R253" s="57" t="n">
        <f aca="false">ROUND(N253*G253,2)</f>
        <v>0</v>
      </c>
      <c r="S253" s="57" t="n">
        <f aca="false">ROUND(O253*G253,2)</f>
        <v>0</v>
      </c>
      <c r="T253" s="59" t="n">
        <f aca="false">ROUND(R253+S253,2)</f>
        <v>0</v>
      </c>
    </row>
    <row r="254" customFormat="false" ht="32.8" hidden="false" customHeight="false" outlineLevel="0" collapsed="false">
      <c r="A254" s="51" t="s">
        <v>498</v>
      </c>
      <c r="B254" s="52" t="s">
        <v>8</v>
      </c>
      <c r="C254" s="60" t="n">
        <v>89804</v>
      </c>
      <c r="D254" s="54" t="s">
        <v>499</v>
      </c>
      <c r="E254" s="55" t="s">
        <v>89</v>
      </c>
      <c r="F254" s="55" t="s">
        <v>348</v>
      </c>
      <c r="G254" s="56" t="n">
        <v>2</v>
      </c>
      <c r="H254" s="57"/>
      <c r="I254" s="57"/>
      <c r="J254" s="57"/>
      <c r="K254" s="57" t="n">
        <f aca="false">ROUND((H254*G254),2)</f>
        <v>0</v>
      </c>
      <c r="L254" s="57" t="n">
        <f aca="false">ROUND((I254*G254),2)</f>
        <v>0</v>
      </c>
      <c r="M254" s="57" t="n">
        <f aca="false">ROUND((L254+K254),2)</f>
        <v>0</v>
      </c>
      <c r="N254" s="57" t="n">
        <f aca="false">ROUND((IF(Q254="BDI 1",((1+($T$3/100))*H254),((1+($T$4/100))*H254))),2)</f>
        <v>0</v>
      </c>
      <c r="O254" s="57" t="n">
        <f aca="false">ROUND((IF(Q254="BDI 1",((1+($T$3/100))*I254),((1+($T$4/100))*I254))),2)</f>
        <v>0</v>
      </c>
      <c r="P254" s="57" t="n">
        <f aca="false">ROUND((N254+O254),2)</f>
        <v>0</v>
      </c>
      <c r="Q254" s="58" t="s">
        <v>32</v>
      </c>
      <c r="R254" s="57" t="n">
        <f aca="false">ROUND(N254*G254,2)</f>
        <v>0</v>
      </c>
      <c r="S254" s="57" t="n">
        <f aca="false">ROUND(O254*G254,2)</f>
        <v>0</v>
      </c>
      <c r="T254" s="59" t="n">
        <f aca="false">ROUND(R254+S254,2)</f>
        <v>0</v>
      </c>
    </row>
    <row r="255" customFormat="false" ht="32.8" hidden="false" customHeight="false" outlineLevel="0" collapsed="false">
      <c r="A255" s="51" t="s">
        <v>500</v>
      </c>
      <c r="B255" s="52" t="s">
        <v>8</v>
      </c>
      <c r="C255" s="60" t="n">
        <v>89808</v>
      </c>
      <c r="D255" s="54" t="s">
        <v>501</v>
      </c>
      <c r="E255" s="55" t="s">
        <v>89</v>
      </c>
      <c r="F255" s="55" t="s">
        <v>348</v>
      </c>
      <c r="G255" s="56" t="n">
        <v>4</v>
      </c>
      <c r="H255" s="57"/>
      <c r="I255" s="57"/>
      <c r="J255" s="57"/>
      <c r="K255" s="57" t="n">
        <f aca="false">ROUND((H255*G255),2)</f>
        <v>0</v>
      </c>
      <c r="L255" s="57" t="n">
        <f aca="false">ROUND((I255*G255),2)</f>
        <v>0</v>
      </c>
      <c r="M255" s="57" t="n">
        <f aca="false">ROUND((L255+K255),2)</f>
        <v>0</v>
      </c>
      <c r="N255" s="57" t="n">
        <f aca="false">ROUND((IF(Q255="BDI 1",((1+($T$3/100))*H255),((1+($T$4/100))*H255))),2)</f>
        <v>0</v>
      </c>
      <c r="O255" s="57" t="n">
        <f aca="false">ROUND((IF(Q255="BDI 1",((1+($T$3/100))*I255),((1+($T$4/100))*I255))),2)</f>
        <v>0</v>
      </c>
      <c r="P255" s="57" t="n">
        <f aca="false">ROUND((N255+O255),2)</f>
        <v>0</v>
      </c>
      <c r="Q255" s="58" t="s">
        <v>32</v>
      </c>
      <c r="R255" s="57" t="n">
        <f aca="false">ROUND(N255*G255,2)</f>
        <v>0</v>
      </c>
      <c r="S255" s="57" t="n">
        <f aca="false">ROUND(O255*G255,2)</f>
        <v>0</v>
      </c>
      <c r="T255" s="59" t="n">
        <f aca="false">ROUND(R255+S255,2)</f>
        <v>0</v>
      </c>
    </row>
    <row r="256" customFormat="false" ht="32.8" hidden="false" customHeight="false" outlineLevel="0" collapsed="false">
      <c r="A256" s="51" t="s">
        <v>502</v>
      </c>
      <c r="B256" s="52" t="s">
        <v>8</v>
      </c>
      <c r="C256" s="60" t="n">
        <v>89801</v>
      </c>
      <c r="D256" s="54" t="s">
        <v>503</v>
      </c>
      <c r="E256" s="55" t="s">
        <v>89</v>
      </c>
      <c r="F256" s="55" t="s">
        <v>348</v>
      </c>
      <c r="G256" s="56" t="n">
        <v>5</v>
      </c>
      <c r="H256" s="57"/>
      <c r="I256" s="57"/>
      <c r="J256" s="57"/>
      <c r="K256" s="57" t="n">
        <f aca="false">ROUND((H256*G256),2)</f>
        <v>0</v>
      </c>
      <c r="L256" s="57" t="n">
        <f aca="false">ROUND((I256*G256),2)</f>
        <v>0</v>
      </c>
      <c r="M256" s="57" t="n">
        <f aca="false">ROUND((L256+K256),2)</f>
        <v>0</v>
      </c>
      <c r="N256" s="57" t="n">
        <f aca="false">ROUND((IF(Q256="BDI 1",((1+($T$3/100))*H256),((1+($T$4/100))*H256))),2)</f>
        <v>0</v>
      </c>
      <c r="O256" s="57" t="n">
        <f aca="false">ROUND((IF(Q256="BDI 1",((1+($T$3/100))*I256),((1+($T$4/100))*I256))),2)</f>
        <v>0</v>
      </c>
      <c r="P256" s="57" t="n">
        <f aca="false">ROUND((N256+O256),2)</f>
        <v>0</v>
      </c>
      <c r="Q256" s="58" t="s">
        <v>32</v>
      </c>
      <c r="R256" s="57" t="n">
        <f aca="false">ROUND(N256*G256,2)</f>
        <v>0</v>
      </c>
      <c r="S256" s="57" t="n">
        <f aca="false">ROUND(O256*G256,2)</f>
        <v>0</v>
      </c>
      <c r="T256" s="59" t="n">
        <f aca="false">ROUND(R256+S256,2)</f>
        <v>0</v>
      </c>
    </row>
    <row r="257" customFormat="false" ht="32.8" hidden="false" customHeight="false" outlineLevel="0" collapsed="false">
      <c r="A257" s="51" t="s">
        <v>504</v>
      </c>
      <c r="B257" s="52" t="s">
        <v>8</v>
      </c>
      <c r="C257" s="60" t="n">
        <v>89805</v>
      </c>
      <c r="D257" s="54" t="s">
        <v>505</v>
      </c>
      <c r="E257" s="55" t="s">
        <v>89</v>
      </c>
      <c r="F257" s="55" t="s">
        <v>348</v>
      </c>
      <c r="G257" s="56" t="n">
        <v>6</v>
      </c>
      <c r="H257" s="57"/>
      <c r="I257" s="57"/>
      <c r="J257" s="57"/>
      <c r="K257" s="57" t="n">
        <f aca="false">ROUND((H257*G257),2)</f>
        <v>0</v>
      </c>
      <c r="L257" s="57" t="n">
        <f aca="false">ROUND((I257*G257),2)</f>
        <v>0</v>
      </c>
      <c r="M257" s="57" t="n">
        <f aca="false">ROUND((L257+K257),2)</f>
        <v>0</v>
      </c>
      <c r="N257" s="57" t="n">
        <f aca="false">ROUND((IF(Q257="BDI 1",((1+($T$3/100))*H257),((1+($T$4/100))*H257))),2)</f>
        <v>0</v>
      </c>
      <c r="O257" s="57" t="n">
        <f aca="false">ROUND((IF(Q257="BDI 1",((1+($T$3/100))*I257),((1+($T$4/100))*I257))),2)</f>
        <v>0</v>
      </c>
      <c r="P257" s="57" t="n">
        <f aca="false">ROUND((N257+O257),2)</f>
        <v>0</v>
      </c>
      <c r="Q257" s="58" t="s">
        <v>32</v>
      </c>
      <c r="R257" s="57" t="n">
        <f aca="false">ROUND(N257*G257,2)</f>
        <v>0</v>
      </c>
      <c r="S257" s="57" t="n">
        <f aca="false">ROUND(O257*G257,2)</f>
        <v>0</v>
      </c>
      <c r="T257" s="59" t="n">
        <f aca="false">ROUND(R257+S257,2)</f>
        <v>0</v>
      </c>
    </row>
    <row r="258" customFormat="false" ht="32.8" hidden="false" customHeight="false" outlineLevel="0" collapsed="false">
      <c r="A258" s="51" t="s">
        <v>506</v>
      </c>
      <c r="B258" s="52" t="s">
        <v>47</v>
      </c>
      <c r="C258" s="60" t="n">
        <v>621</v>
      </c>
      <c r="D258" s="54" t="s">
        <v>507</v>
      </c>
      <c r="E258" s="55" t="s">
        <v>89</v>
      </c>
      <c r="F258" s="55" t="s">
        <v>348</v>
      </c>
      <c r="G258" s="56" t="n">
        <v>1</v>
      </c>
      <c r="H258" s="57"/>
      <c r="I258" s="57"/>
      <c r="J258" s="57"/>
      <c r="K258" s="57" t="n">
        <f aca="false">ROUND((H258*G258),2)</f>
        <v>0</v>
      </c>
      <c r="L258" s="57" t="n">
        <f aca="false">ROUND((I258*G258),2)</f>
        <v>0</v>
      </c>
      <c r="M258" s="57" t="n">
        <f aca="false">ROUND((L258+K258),2)</f>
        <v>0</v>
      </c>
      <c r="N258" s="57" t="n">
        <f aca="false">ROUND((IF(Q258="BDI 1",((1+($T$3/100))*H258),((1+($T$4/100))*H258))),2)</f>
        <v>0</v>
      </c>
      <c r="O258" s="57" t="n">
        <f aca="false">ROUND((IF(Q258="BDI 1",((1+($T$3/100))*I258),((1+($T$4/100))*I258))),2)</f>
        <v>0</v>
      </c>
      <c r="P258" s="57" t="n">
        <f aca="false">ROUND((N258+O258),2)</f>
        <v>0</v>
      </c>
      <c r="Q258" s="58" t="s">
        <v>32</v>
      </c>
      <c r="R258" s="57" t="n">
        <f aca="false">ROUND(N258*G258,2)</f>
        <v>0</v>
      </c>
      <c r="S258" s="57" t="n">
        <f aca="false">ROUND(O258*G258,2)</f>
        <v>0</v>
      </c>
      <c r="T258" s="59" t="n">
        <f aca="false">ROUND(R258+S258,2)</f>
        <v>0</v>
      </c>
    </row>
    <row r="259" customFormat="false" ht="32.8" hidden="false" customHeight="false" outlineLevel="0" collapsed="false">
      <c r="A259" s="51" t="s">
        <v>508</v>
      </c>
      <c r="B259" s="52" t="s">
        <v>8</v>
      </c>
      <c r="C259" s="60" t="n">
        <v>89798</v>
      </c>
      <c r="D259" s="54" t="s">
        <v>509</v>
      </c>
      <c r="E259" s="55" t="s">
        <v>67</v>
      </c>
      <c r="F259" s="55" t="s">
        <v>348</v>
      </c>
      <c r="G259" s="56" t="n">
        <v>8.29</v>
      </c>
      <c r="H259" s="57"/>
      <c r="I259" s="57"/>
      <c r="J259" s="57"/>
      <c r="K259" s="57" t="n">
        <f aca="false">ROUND((H259*G259),2)</f>
        <v>0</v>
      </c>
      <c r="L259" s="57" t="n">
        <f aca="false">ROUND((I259*G259),2)</f>
        <v>0</v>
      </c>
      <c r="M259" s="57" t="n">
        <f aca="false">ROUND((L259+K259),2)</f>
        <v>0</v>
      </c>
      <c r="N259" s="57" t="n">
        <f aca="false">ROUND((IF(Q259="BDI 1",((1+($T$3/100))*H259),((1+($T$4/100))*H259))),2)</f>
        <v>0</v>
      </c>
      <c r="O259" s="57" t="n">
        <f aca="false">ROUND((IF(Q259="BDI 1",((1+($T$3/100))*I259),((1+($T$4/100))*I259))),2)</f>
        <v>0</v>
      </c>
      <c r="P259" s="57" t="n">
        <f aca="false">ROUND((N259+O259),2)</f>
        <v>0</v>
      </c>
      <c r="Q259" s="58" t="s">
        <v>32</v>
      </c>
      <c r="R259" s="57" t="n">
        <f aca="false">ROUND(N259*G259,2)</f>
        <v>0</v>
      </c>
      <c r="S259" s="57" t="n">
        <f aca="false">ROUND(O259*G259,2)</f>
        <v>0</v>
      </c>
      <c r="T259" s="59" t="n">
        <f aca="false">ROUND(R259+S259,2)</f>
        <v>0</v>
      </c>
    </row>
    <row r="260" customFormat="false" ht="32.8" hidden="false" customHeight="false" outlineLevel="0" collapsed="false">
      <c r="A260" s="51" t="s">
        <v>510</v>
      </c>
      <c r="B260" s="52" t="s">
        <v>8</v>
      </c>
      <c r="C260" s="60" t="n">
        <v>89799</v>
      </c>
      <c r="D260" s="54" t="s">
        <v>511</v>
      </c>
      <c r="E260" s="55" t="s">
        <v>67</v>
      </c>
      <c r="F260" s="55" t="s">
        <v>348</v>
      </c>
      <c r="G260" s="56" t="n">
        <v>39.43</v>
      </c>
      <c r="H260" s="57"/>
      <c r="I260" s="57"/>
      <c r="J260" s="57"/>
      <c r="K260" s="57" t="n">
        <f aca="false">ROUND((H260*G260),2)</f>
        <v>0</v>
      </c>
      <c r="L260" s="57" t="n">
        <f aca="false">ROUND((I260*G260),2)</f>
        <v>0</v>
      </c>
      <c r="M260" s="57" t="n">
        <f aca="false">ROUND((L260+K260),2)</f>
        <v>0</v>
      </c>
      <c r="N260" s="57" t="n">
        <f aca="false">ROUND((IF(Q260="BDI 1",((1+($T$3/100))*H260),((1+($T$4/100))*H260))),2)</f>
        <v>0</v>
      </c>
      <c r="O260" s="57" t="n">
        <f aca="false">ROUND((IF(Q260="BDI 1",((1+($T$3/100))*I260),((1+($T$4/100))*I260))),2)</f>
        <v>0</v>
      </c>
      <c r="P260" s="57" t="n">
        <f aca="false">ROUND((N260+O260),2)</f>
        <v>0</v>
      </c>
      <c r="Q260" s="58" t="s">
        <v>32</v>
      </c>
      <c r="R260" s="57" t="n">
        <f aca="false">ROUND(N260*G260,2)</f>
        <v>0</v>
      </c>
      <c r="S260" s="57" t="n">
        <f aca="false">ROUND(O260*G260,2)</f>
        <v>0</v>
      </c>
      <c r="T260" s="59" t="n">
        <f aca="false">ROUND(R260+S260,2)</f>
        <v>0</v>
      </c>
    </row>
    <row r="261" customFormat="false" ht="32.8" hidden="false" customHeight="false" outlineLevel="0" collapsed="false">
      <c r="A261" s="51" t="s">
        <v>512</v>
      </c>
      <c r="B261" s="52" t="s">
        <v>8</v>
      </c>
      <c r="C261" s="60" t="n">
        <v>104354</v>
      </c>
      <c r="D261" s="54" t="s">
        <v>493</v>
      </c>
      <c r="E261" s="55" t="s">
        <v>89</v>
      </c>
      <c r="F261" s="55" t="s">
        <v>348</v>
      </c>
      <c r="G261" s="56" t="n">
        <v>3</v>
      </c>
      <c r="H261" s="57"/>
      <c r="I261" s="57"/>
      <c r="J261" s="57"/>
      <c r="K261" s="57" t="n">
        <f aca="false">ROUND((H261*G261),2)</f>
        <v>0</v>
      </c>
      <c r="L261" s="57" t="n">
        <f aca="false">ROUND((I261*G261),2)</f>
        <v>0</v>
      </c>
      <c r="M261" s="57" t="n">
        <f aca="false">ROUND((L261+K261),2)</f>
        <v>0</v>
      </c>
      <c r="N261" s="57" t="n">
        <f aca="false">ROUND((IF(Q261="BDI 1",((1+($T$3/100))*H261),((1+($T$4/100))*H261))),2)</f>
        <v>0</v>
      </c>
      <c r="O261" s="57" t="n">
        <f aca="false">ROUND((IF(Q261="BDI 1",((1+($T$3/100))*I261),((1+($T$4/100))*I261))),2)</f>
        <v>0</v>
      </c>
      <c r="P261" s="57" t="n">
        <f aca="false">ROUND((N261+O261),2)</f>
        <v>0</v>
      </c>
      <c r="Q261" s="58" t="s">
        <v>32</v>
      </c>
      <c r="R261" s="57" t="n">
        <f aca="false">ROUND(N261*G261,2)</f>
        <v>0</v>
      </c>
      <c r="S261" s="57" t="n">
        <f aca="false">ROUND(O261*G261,2)</f>
        <v>0</v>
      </c>
      <c r="T261" s="59" t="n">
        <f aca="false">ROUND(R261+S261,2)</f>
        <v>0</v>
      </c>
    </row>
    <row r="262" customFormat="false" ht="32.8" hidden="false" customHeight="false" outlineLevel="0" collapsed="false">
      <c r="A262" s="51" t="s">
        <v>513</v>
      </c>
      <c r="B262" s="52" t="s">
        <v>8</v>
      </c>
      <c r="C262" s="60" t="n">
        <v>89825</v>
      </c>
      <c r="D262" s="54" t="s">
        <v>514</v>
      </c>
      <c r="E262" s="55" t="s">
        <v>89</v>
      </c>
      <c r="F262" s="55" t="s">
        <v>348</v>
      </c>
      <c r="G262" s="56" t="n">
        <v>6</v>
      </c>
      <c r="H262" s="57"/>
      <c r="I262" s="57"/>
      <c r="J262" s="57"/>
      <c r="K262" s="57" t="n">
        <f aca="false">ROUND((H262*G262),2)</f>
        <v>0</v>
      </c>
      <c r="L262" s="57" t="n">
        <f aca="false">ROUND((I262*G262),2)</f>
        <v>0</v>
      </c>
      <c r="M262" s="57" t="n">
        <f aca="false">ROUND((L262+K262),2)</f>
        <v>0</v>
      </c>
      <c r="N262" s="57" t="n">
        <f aca="false">ROUND((IF(Q262="BDI 1",((1+($T$3/100))*H262),((1+($T$4/100))*H262))),2)</f>
        <v>0</v>
      </c>
      <c r="O262" s="57" t="n">
        <f aca="false">ROUND((IF(Q262="BDI 1",((1+($T$3/100))*I262),((1+($T$4/100))*I262))),2)</f>
        <v>0</v>
      </c>
      <c r="P262" s="57" t="n">
        <f aca="false">ROUND((N262+O262),2)</f>
        <v>0</v>
      </c>
      <c r="Q262" s="58" t="s">
        <v>32</v>
      </c>
      <c r="R262" s="57" t="n">
        <f aca="false">ROUND(N262*G262,2)</f>
        <v>0</v>
      </c>
      <c r="S262" s="57" t="n">
        <f aca="false">ROUND(O262*G262,2)</f>
        <v>0</v>
      </c>
      <c r="T262" s="59" t="n">
        <f aca="false">ROUND(R262+S262,2)</f>
        <v>0</v>
      </c>
    </row>
    <row r="263" customFormat="false" ht="22.35" hidden="false" customHeight="false" outlineLevel="0" collapsed="false">
      <c r="A263" s="51" t="s">
        <v>515</v>
      </c>
      <c r="B263" s="52" t="s">
        <v>47</v>
      </c>
      <c r="C263" s="60" t="n">
        <v>821</v>
      </c>
      <c r="D263" s="54" t="s">
        <v>516</v>
      </c>
      <c r="E263" s="55" t="s">
        <v>89</v>
      </c>
      <c r="F263" s="55" t="s">
        <v>348</v>
      </c>
      <c r="G263" s="56" t="n">
        <v>4</v>
      </c>
      <c r="H263" s="57"/>
      <c r="I263" s="57"/>
      <c r="J263" s="57"/>
      <c r="K263" s="57" t="n">
        <f aca="false">ROUND((H263*G263),2)</f>
        <v>0</v>
      </c>
      <c r="L263" s="57" t="n">
        <f aca="false">ROUND((I263*G263),2)</f>
        <v>0</v>
      </c>
      <c r="M263" s="57" t="n">
        <f aca="false">ROUND((L263+K263),2)</f>
        <v>0</v>
      </c>
      <c r="N263" s="57" t="n">
        <f aca="false">ROUND((IF(Q263="BDI 1",((1+($T$3/100))*H263),((1+($T$4/100))*H263))),2)</f>
        <v>0</v>
      </c>
      <c r="O263" s="57" t="n">
        <f aca="false">ROUND((IF(Q263="BDI 1",((1+($T$3/100))*I263),((1+($T$4/100))*I263))),2)</f>
        <v>0</v>
      </c>
      <c r="P263" s="57" t="n">
        <f aca="false">ROUND((N263+O263),2)</f>
        <v>0</v>
      </c>
      <c r="Q263" s="58" t="s">
        <v>32</v>
      </c>
      <c r="R263" s="57" t="n">
        <f aca="false">ROUND(N263*G263,2)</f>
        <v>0</v>
      </c>
      <c r="S263" s="57" t="n">
        <f aca="false">ROUND(O263*G263,2)</f>
        <v>0</v>
      </c>
      <c r="T263" s="59" t="n">
        <f aca="false">ROUND(R263+S263,2)</f>
        <v>0</v>
      </c>
    </row>
    <row r="264" customFormat="false" ht="32.8" hidden="false" customHeight="false" outlineLevel="0" collapsed="false">
      <c r="A264" s="51" t="s">
        <v>517</v>
      </c>
      <c r="B264" s="52" t="s">
        <v>8</v>
      </c>
      <c r="C264" s="60" t="n">
        <v>89829</v>
      </c>
      <c r="D264" s="54" t="s">
        <v>518</v>
      </c>
      <c r="E264" s="55" t="s">
        <v>89</v>
      </c>
      <c r="F264" s="55" t="s">
        <v>348</v>
      </c>
      <c r="G264" s="56" t="n">
        <v>5</v>
      </c>
      <c r="H264" s="57"/>
      <c r="I264" s="57"/>
      <c r="J264" s="57"/>
      <c r="K264" s="57" t="n">
        <f aca="false">ROUND((H264*G264),2)</f>
        <v>0</v>
      </c>
      <c r="L264" s="57" t="n">
        <f aca="false">ROUND((I264*G264),2)</f>
        <v>0</v>
      </c>
      <c r="M264" s="57" t="n">
        <f aca="false">ROUND((L264+K264),2)</f>
        <v>0</v>
      </c>
      <c r="N264" s="57" t="n">
        <f aca="false">ROUND((IF(Q264="BDI 1",((1+($T$3/100))*H264),((1+($T$4/100))*H264))),2)</f>
        <v>0</v>
      </c>
      <c r="O264" s="57" t="n">
        <f aca="false">ROUND((IF(Q264="BDI 1",((1+($T$3/100))*I264),((1+($T$4/100))*I264))),2)</f>
        <v>0</v>
      </c>
      <c r="P264" s="57" t="n">
        <f aca="false">ROUND((N264+O264),2)</f>
        <v>0</v>
      </c>
      <c r="Q264" s="58" t="s">
        <v>32</v>
      </c>
      <c r="R264" s="57" t="n">
        <f aca="false">ROUND(N264*G264,2)</f>
        <v>0</v>
      </c>
      <c r="S264" s="57" t="n">
        <f aca="false">ROUND(O264*G264,2)</f>
        <v>0</v>
      </c>
      <c r="T264" s="59" t="n">
        <f aca="false">ROUND(R264+S264,2)</f>
        <v>0</v>
      </c>
    </row>
    <row r="265" customFormat="false" ht="15" hidden="false" customHeight="false" outlineLevel="0" collapsed="false">
      <c r="A265" s="51" t="s">
        <v>519</v>
      </c>
      <c r="B265" s="52" t="s">
        <v>47</v>
      </c>
      <c r="C265" s="60" t="n">
        <v>807</v>
      </c>
      <c r="D265" s="54" t="s">
        <v>520</v>
      </c>
      <c r="E265" s="55" t="s">
        <v>89</v>
      </c>
      <c r="F265" s="55" t="s">
        <v>348</v>
      </c>
      <c r="G265" s="56" t="n">
        <v>1</v>
      </c>
      <c r="H265" s="57"/>
      <c r="I265" s="57"/>
      <c r="J265" s="57"/>
      <c r="K265" s="57" t="n">
        <f aca="false">ROUND((H265*G265),2)</f>
        <v>0</v>
      </c>
      <c r="L265" s="57" t="n">
        <f aca="false">ROUND((I265*G265),2)</f>
        <v>0</v>
      </c>
      <c r="M265" s="57" t="n">
        <f aca="false">ROUND((L265+K265),2)</f>
        <v>0</v>
      </c>
      <c r="N265" s="57" t="n">
        <f aca="false">ROUND((IF(Q265="BDI 1",((1+($T$3/100))*H265),((1+($T$4/100))*H265))),2)</f>
        <v>0</v>
      </c>
      <c r="O265" s="57" t="n">
        <f aca="false">ROUND((IF(Q265="BDI 1",((1+($T$3/100))*I265),((1+($T$4/100))*I265))),2)</f>
        <v>0</v>
      </c>
      <c r="P265" s="57" t="n">
        <f aca="false">ROUND((N265+O265),2)</f>
        <v>0</v>
      </c>
      <c r="Q265" s="58" t="s">
        <v>32</v>
      </c>
      <c r="R265" s="57" t="n">
        <f aca="false">ROUND(N265*G265,2)</f>
        <v>0</v>
      </c>
      <c r="S265" s="57" t="n">
        <f aca="false">ROUND(O265*G265,2)</f>
        <v>0</v>
      </c>
      <c r="T265" s="59" t="n">
        <f aca="false">ROUND(R265+S265,2)</f>
        <v>0</v>
      </c>
    </row>
    <row r="266" customFormat="false" ht="15" hidden="false" customHeight="false" outlineLevel="0" collapsed="false">
      <c r="A266" s="46" t="s">
        <v>521</v>
      </c>
      <c r="B266" s="47"/>
      <c r="C266" s="48"/>
      <c r="D266" s="39" t="s">
        <v>522</v>
      </c>
      <c r="E266" s="39"/>
      <c r="F266" s="39"/>
      <c r="G266" s="49"/>
      <c r="H266" s="50"/>
      <c r="I266" s="50"/>
      <c r="J266" s="50"/>
      <c r="K266" s="50" t="n">
        <f aca="false">ROUND(SUM(K267:K268),2)</f>
        <v>0</v>
      </c>
      <c r="L266" s="50" t="n">
        <f aca="false">ROUND(SUM(L267:L268),2)</f>
        <v>0</v>
      </c>
      <c r="M266" s="50" t="n">
        <f aca="false">ROUND(SUM(M267:M268),2)</f>
        <v>0</v>
      </c>
      <c r="N266" s="50"/>
      <c r="O266" s="50"/>
      <c r="P266" s="50"/>
      <c r="Q266" s="50"/>
      <c r="R266" s="50" t="n">
        <f aca="false">ROUND(SUM(R267:R268),2)</f>
        <v>0</v>
      </c>
      <c r="S266" s="50" t="n">
        <f aca="false">ROUND(SUM(S267:S268),2)</f>
        <v>0</v>
      </c>
      <c r="T266" s="50" t="n">
        <f aca="false">ROUND(SUM(T267:T268),2)</f>
        <v>0</v>
      </c>
    </row>
    <row r="267" customFormat="false" ht="32.8" hidden="false" customHeight="false" outlineLevel="0" collapsed="false">
      <c r="A267" s="51" t="s">
        <v>523</v>
      </c>
      <c r="B267" s="52" t="s">
        <v>8</v>
      </c>
      <c r="C267" s="60" t="n">
        <v>98068</v>
      </c>
      <c r="D267" s="54" t="s">
        <v>524</v>
      </c>
      <c r="E267" s="55" t="s">
        <v>89</v>
      </c>
      <c r="F267" s="55" t="s">
        <v>345</v>
      </c>
      <c r="G267" s="56" t="n">
        <v>1</v>
      </c>
      <c r="H267" s="57"/>
      <c r="I267" s="57"/>
      <c r="J267" s="57"/>
      <c r="K267" s="57" t="n">
        <f aca="false">ROUND((H267*G267),2)</f>
        <v>0</v>
      </c>
      <c r="L267" s="57" t="n">
        <f aca="false">ROUND((I267*G267),2)</f>
        <v>0</v>
      </c>
      <c r="M267" s="57" t="n">
        <f aca="false">ROUND((L267+K267),2)</f>
        <v>0</v>
      </c>
      <c r="N267" s="57" t="n">
        <f aca="false">ROUND((IF(Q267="BDI 1",((1+($T$3/100))*H267),((1+($T$4/100))*H267))),2)</f>
        <v>0</v>
      </c>
      <c r="O267" s="57" t="n">
        <f aca="false">ROUND((IF(Q267="BDI 1",((1+($T$3/100))*I267),((1+($T$4/100))*I267))),2)</f>
        <v>0</v>
      </c>
      <c r="P267" s="57" t="n">
        <f aca="false">ROUND((N267+O267),2)</f>
        <v>0</v>
      </c>
      <c r="Q267" s="58" t="s">
        <v>32</v>
      </c>
      <c r="R267" s="57" t="n">
        <f aca="false">ROUND(N267*G267,2)</f>
        <v>0</v>
      </c>
      <c r="S267" s="57" t="n">
        <f aca="false">ROUND(O267*G267,2)</f>
        <v>0</v>
      </c>
      <c r="T267" s="59" t="n">
        <f aca="false">ROUND(R267+S267,2)</f>
        <v>0</v>
      </c>
    </row>
    <row r="268" customFormat="false" ht="32.8" hidden="false" customHeight="false" outlineLevel="0" collapsed="false">
      <c r="A268" s="51" t="s">
        <v>525</v>
      </c>
      <c r="B268" s="52" t="s">
        <v>8</v>
      </c>
      <c r="C268" s="60" t="n">
        <v>98075</v>
      </c>
      <c r="D268" s="54" t="s">
        <v>526</v>
      </c>
      <c r="E268" s="55" t="s">
        <v>89</v>
      </c>
      <c r="F268" s="55" t="s">
        <v>348</v>
      </c>
      <c r="G268" s="56" t="n">
        <v>1</v>
      </c>
      <c r="H268" s="57"/>
      <c r="I268" s="57"/>
      <c r="J268" s="57"/>
      <c r="K268" s="57" t="n">
        <f aca="false">ROUND((H268*G268),2)</f>
        <v>0</v>
      </c>
      <c r="L268" s="57" t="n">
        <f aca="false">ROUND((I268*G268),2)</f>
        <v>0</v>
      </c>
      <c r="M268" s="57" t="n">
        <f aca="false">ROUND((L268+K268),2)</f>
        <v>0</v>
      </c>
      <c r="N268" s="57" t="n">
        <f aca="false">ROUND((IF(Q268="BDI 1",((1+($T$3/100))*H268),((1+($T$4/100))*H268))),2)</f>
        <v>0</v>
      </c>
      <c r="O268" s="57" t="n">
        <f aca="false">ROUND((IF(Q268="BDI 1",((1+($T$3/100))*I268),((1+($T$4/100))*I268))),2)</f>
        <v>0</v>
      </c>
      <c r="P268" s="57" t="n">
        <f aca="false">ROUND((N268+O268),2)</f>
        <v>0</v>
      </c>
      <c r="Q268" s="58" t="s">
        <v>32</v>
      </c>
      <c r="R268" s="57" t="n">
        <f aca="false">ROUND(N268*G268,2)</f>
        <v>0</v>
      </c>
      <c r="S268" s="57" t="n">
        <f aca="false">ROUND(O268*G268,2)</f>
        <v>0</v>
      </c>
      <c r="T268" s="59" t="n">
        <f aca="false">ROUND(R268+S268,2)</f>
        <v>0</v>
      </c>
    </row>
    <row r="269" customFormat="false" ht="15" hidden="false" customHeight="false" outlineLevel="0" collapsed="false">
      <c r="A269" s="28"/>
      <c r="B269" s="28"/>
      <c r="C269" s="31"/>
      <c r="D269" s="61"/>
      <c r="E269" s="31"/>
      <c r="F269" s="31"/>
      <c r="G269" s="32"/>
      <c r="H269" s="62"/>
      <c r="I269" s="62"/>
      <c r="J269" s="62"/>
      <c r="K269" s="62"/>
      <c r="L269" s="62"/>
      <c r="M269" s="62"/>
      <c r="N269" s="34"/>
      <c r="O269" s="34"/>
      <c r="P269" s="34"/>
      <c r="Q269" s="34"/>
      <c r="R269" s="34"/>
      <c r="S269" s="34"/>
      <c r="T269" s="35"/>
    </row>
    <row r="270" customFormat="false" ht="15" hidden="false" customHeight="false" outlineLevel="0" collapsed="false">
      <c r="A270" s="36" t="n">
        <v>14</v>
      </c>
      <c r="B270" s="37"/>
      <c r="C270" s="38"/>
      <c r="D270" s="39" t="s">
        <v>527</v>
      </c>
      <c r="E270" s="40"/>
      <c r="F270" s="40"/>
      <c r="G270" s="41"/>
      <c r="H270" s="41"/>
      <c r="I270" s="41"/>
      <c r="J270" s="42"/>
      <c r="K270" s="43" t="n">
        <f aca="false">SUM(K271:K323)/2</f>
        <v>0</v>
      </c>
      <c r="L270" s="43" t="n">
        <f aca="false">SUM(L271:L323)/2</f>
        <v>0</v>
      </c>
      <c r="M270" s="43" t="n">
        <f aca="false">SUM(M271:M323)/2</f>
        <v>0</v>
      </c>
      <c r="N270" s="44"/>
      <c r="O270" s="44"/>
      <c r="P270" s="44"/>
      <c r="Q270" s="44"/>
      <c r="R270" s="43" t="n">
        <f aca="false">SUM(R271:R323)/2</f>
        <v>0</v>
      </c>
      <c r="S270" s="43" t="n">
        <f aca="false">SUM(S271:S323)/2</f>
        <v>0</v>
      </c>
      <c r="T270" s="43" t="n">
        <f aca="false">SUM(T271:T323)/2</f>
        <v>0</v>
      </c>
    </row>
    <row r="271" customFormat="false" ht="15" hidden="false" customHeight="false" outlineLevel="0" collapsed="false">
      <c r="A271" s="46" t="s">
        <v>528</v>
      </c>
      <c r="B271" s="47"/>
      <c r="C271" s="48"/>
      <c r="D271" s="39" t="s">
        <v>529</v>
      </c>
      <c r="E271" s="39"/>
      <c r="F271" s="39"/>
      <c r="G271" s="49"/>
      <c r="H271" s="50"/>
      <c r="I271" s="50"/>
      <c r="J271" s="50"/>
      <c r="K271" s="50" t="n">
        <f aca="false">ROUND(SUM(K272:K279),2)</f>
        <v>0</v>
      </c>
      <c r="L271" s="50" t="n">
        <f aca="false">ROUND(SUM(L272:L279),2)</f>
        <v>0</v>
      </c>
      <c r="M271" s="50" t="n">
        <f aca="false">ROUND(SUM(M272:M279),2)</f>
        <v>0</v>
      </c>
      <c r="N271" s="50"/>
      <c r="O271" s="50"/>
      <c r="P271" s="50"/>
      <c r="Q271" s="50"/>
      <c r="R271" s="50" t="n">
        <f aca="false">ROUND(SUM(R272:R279),2)</f>
        <v>0</v>
      </c>
      <c r="S271" s="50" t="n">
        <f aca="false">ROUND(SUM(S272:S279),2)</f>
        <v>0</v>
      </c>
      <c r="T271" s="50" t="n">
        <f aca="false">ROUND(SUM(T272:T279),2)</f>
        <v>0</v>
      </c>
    </row>
    <row r="272" customFormat="false" ht="32.8" hidden="false" customHeight="false" outlineLevel="0" collapsed="false">
      <c r="A272" s="51" t="s">
        <v>530</v>
      </c>
      <c r="B272" s="52" t="s">
        <v>8</v>
      </c>
      <c r="C272" s="53" t="n">
        <v>91940</v>
      </c>
      <c r="D272" s="54" t="s">
        <v>531</v>
      </c>
      <c r="E272" s="55" t="s">
        <v>89</v>
      </c>
      <c r="F272" s="55" t="s">
        <v>532</v>
      </c>
      <c r="G272" s="56" t="n">
        <v>63</v>
      </c>
      <c r="H272" s="57"/>
      <c r="I272" s="57"/>
      <c r="J272" s="57"/>
      <c r="K272" s="57" t="n">
        <f aca="false">ROUND((H272*G272),2)</f>
        <v>0</v>
      </c>
      <c r="L272" s="57" t="n">
        <f aca="false">ROUND((I272*G272),2)</f>
        <v>0</v>
      </c>
      <c r="M272" s="57" t="n">
        <f aca="false">ROUND((L272+K272),2)</f>
        <v>0</v>
      </c>
      <c r="N272" s="57" t="n">
        <f aca="false">ROUND((IF(Q272="BDI 1",((1+($T$3/100))*H272),((1+($T$4/100))*H272))),2)</f>
        <v>0</v>
      </c>
      <c r="O272" s="57" t="n">
        <f aca="false">ROUND((IF(Q272="BDI 1",((1+($T$3/100))*I272),((1+($T$4/100))*I272))),2)</f>
        <v>0</v>
      </c>
      <c r="P272" s="57" t="n">
        <f aca="false">ROUND((N272+O272),2)</f>
        <v>0</v>
      </c>
      <c r="Q272" s="58" t="s">
        <v>32</v>
      </c>
      <c r="R272" s="57" t="n">
        <f aca="false">ROUND(N272*G272,2)</f>
        <v>0</v>
      </c>
      <c r="S272" s="57" t="n">
        <f aca="false">ROUND(O272*G272,2)</f>
        <v>0</v>
      </c>
      <c r="T272" s="59" t="n">
        <f aca="false">ROUND(R272+S272,2)</f>
        <v>0</v>
      </c>
    </row>
    <row r="273" customFormat="false" ht="22.35" hidden="false" customHeight="false" outlineLevel="0" collapsed="false">
      <c r="A273" s="51" t="s">
        <v>533</v>
      </c>
      <c r="B273" s="52" t="s">
        <v>8</v>
      </c>
      <c r="C273" s="53" t="n">
        <v>91937</v>
      </c>
      <c r="D273" s="54" t="s">
        <v>534</v>
      </c>
      <c r="E273" s="55" t="s">
        <v>89</v>
      </c>
      <c r="F273" s="55" t="s">
        <v>532</v>
      </c>
      <c r="G273" s="56" t="n">
        <v>59</v>
      </c>
      <c r="H273" s="57"/>
      <c r="I273" s="57"/>
      <c r="J273" s="57"/>
      <c r="K273" s="57" t="n">
        <f aca="false">ROUND((H273*G273),2)</f>
        <v>0</v>
      </c>
      <c r="L273" s="57" t="n">
        <f aca="false">ROUND((I273*G273),2)</f>
        <v>0</v>
      </c>
      <c r="M273" s="57" t="n">
        <f aca="false">ROUND((L273+K273),2)</f>
        <v>0</v>
      </c>
      <c r="N273" s="57" t="n">
        <f aca="false">ROUND((IF(Q273="BDI 1",((1+($T$3/100))*H273),((1+($T$4/100))*H273))),2)</f>
        <v>0</v>
      </c>
      <c r="O273" s="57" t="n">
        <f aca="false">ROUND((IF(Q273="BDI 1",((1+($T$3/100))*I273),((1+($T$4/100))*I273))),2)</f>
        <v>0</v>
      </c>
      <c r="P273" s="57" t="n">
        <f aca="false">ROUND((N273+O273),2)</f>
        <v>0</v>
      </c>
      <c r="Q273" s="58" t="s">
        <v>32</v>
      </c>
      <c r="R273" s="57" t="n">
        <f aca="false">ROUND(N273*G273,2)</f>
        <v>0</v>
      </c>
      <c r="S273" s="57" t="n">
        <f aca="false">ROUND(O273*G273,2)</f>
        <v>0</v>
      </c>
      <c r="T273" s="59" t="n">
        <f aca="false">ROUND(R273+S273,2)</f>
        <v>0</v>
      </c>
    </row>
    <row r="274" customFormat="false" ht="32.8" hidden="false" customHeight="false" outlineLevel="0" collapsed="false">
      <c r="A274" s="51" t="s">
        <v>535</v>
      </c>
      <c r="B274" s="52" t="s">
        <v>8</v>
      </c>
      <c r="C274" s="53" t="n">
        <v>93013</v>
      </c>
      <c r="D274" s="54" t="s">
        <v>536</v>
      </c>
      <c r="E274" s="55" t="s">
        <v>89</v>
      </c>
      <c r="F274" s="55" t="s">
        <v>348</v>
      </c>
      <c r="G274" s="56" t="n">
        <v>4</v>
      </c>
      <c r="H274" s="57"/>
      <c r="I274" s="57"/>
      <c r="J274" s="57"/>
      <c r="K274" s="57" t="n">
        <f aca="false">ROUND((H274*G274),2)</f>
        <v>0</v>
      </c>
      <c r="L274" s="57" t="n">
        <f aca="false">ROUND((I274*G274),2)</f>
        <v>0</v>
      </c>
      <c r="M274" s="57" t="n">
        <f aca="false">ROUND((L274+K274),2)</f>
        <v>0</v>
      </c>
      <c r="N274" s="57" t="n">
        <f aca="false">ROUND((IF(Q274="BDI 1",((1+($T$3/100))*H274),((1+($T$4/100))*H274))),2)</f>
        <v>0</v>
      </c>
      <c r="O274" s="57" t="n">
        <f aca="false">ROUND((IF(Q274="BDI 1",((1+($T$3/100))*I274),((1+($T$4/100))*I274))),2)</f>
        <v>0</v>
      </c>
      <c r="P274" s="57" t="n">
        <f aca="false">ROUND((N274+O274),2)</f>
        <v>0</v>
      </c>
      <c r="Q274" s="58" t="s">
        <v>32</v>
      </c>
      <c r="R274" s="57" t="n">
        <f aca="false">ROUND(N274*G274,2)</f>
        <v>0</v>
      </c>
      <c r="S274" s="57" t="n">
        <f aca="false">ROUND(O274*G274,2)</f>
        <v>0</v>
      </c>
      <c r="T274" s="59" t="n">
        <f aca="false">ROUND(R274+S274,2)</f>
        <v>0</v>
      </c>
    </row>
    <row r="275" customFormat="false" ht="32.8" hidden="false" customHeight="false" outlineLevel="0" collapsed="false">
      <c r="A275" s="51" t="s">
        <v>537</v>
      </c>
      <c r="B275" s="52" t="s">
        <v>8</v>
      </c>
      <c r="C275" s="53" t="n">
        <v>91881</v>
      </c>
      <c r="D275" s="54" t="s">
        <v>538</v>
      </c>
      <c r="E275" s="55" t="s">
        <v>89</v>
      </c>
      <c r="F275" s="55" t="s">
        <v>348</v>
      </c>
      <c r="G275" s="56" t="n">
        <v>24</v>
      </c>
      <c r="H275" s="57"/>
      <c r="I275" s="57"/>
      <c r="J275" s="57"/>
      <c r="K275" s="57" t="n">
        <f aca="false">ROUND((H275*G275),2)</f>
        <v>0</v>
      </c>
      <c r="L275" s="57" t="n">
        <f aca="false">ROUND((I275*G275),2)</f>
        <v>0</v>
      </c>
      <c r="M275" s="57" t="n">
        <f aca="false">ROUND((L275+K275),2)</f>
        <v>0</v>
      </c>
      <c r="N275" s="57" t="n">
        <f aca="false">ROUND((IF(Q275="BDI 1",((1+($T$3/100))*H275),((1+($T$4/100))*H275))),2)</f>
        <v>0</v>
      </c>
      <c r="O275" s="57" t="n">
        <f aca="false">ROUND((IF(Q275="BDI 1",((1+($T$3/100))*I275),((1+($T$4/100))*I275))),2)</f>
        <v>0</v>
      </c>
      <c r="P275" s="57" t="n">
        <f aca="false">ROUND((N275+O275),2)</f>
        <v>0</v>
      </c>
      <c r="Q275" s="58" t="s">
        <v>32</v>
      </c>
      <c r="R275" s="57" t="n">
        <f aca="false">ROUND(N275*G275,2)</f>
        <v>0</v>
      </c>
      <c r="S275" s="57" t="n">
        <f aca="false">ROUND(O275*G275,2)</f>
        <v>0</v>
      </c>
      <c r="T275" s="59" t="n">
        <f aca="false">ROUND(R275+S275,2)</f>
        <v>0</v>
      </c>
    </row>
    <row r="276" customFormat="false" ht="32.8" hidden="false" customHeight="false" outlineLevel="0" collapsed="false">
      <c r="A276" s="51" t="s">
        <v>539</v>
      </c>
      <c r="B276" s="52" t="s">
        <v>8</v>
      </c>
      <c r="C276" s="53" t="n">
        <v>91878</v>
      </c>
      <c r="D276" s="54" t="s">
        <v>540</v>
      </c>
      <c r="E276" s="55" t="s">
        <v>89</v>
      </c>
      <c r="F276" s="55" t="s">
        <v>541</v>
      </c>
      <c r="G276" s="56" t="n">
        <v>2</v>
      </c>
      <c r="H276" s="57"/>
      <c r="I276" s="57"/>
      <c r="J276" s="57"/>
      <c r="K276" s="57" t="n">
        <f aca="false">ROUND((H276*G276),2)</f>
        <v>0</v>
      </c>
      <c r="L276" s="57" t="n">
        <f aca="false">ROUND((I276*G276),2)</f>
        <v>0</v>
      </c>
      <c r="M276" s="57" t="n">
        <f aca="false">ROUND((L276+K276),2)</f>
        <v>0</v>
      </c>
      <c r="N276" s="57" t="n">
        <f aca="false">ROUND((IF(Q276="BDI 1",((1+($T$3/100))*H276),((1+($T$4/100))*H276))),2)</f>
        <v>0</v>
      </c>
      <c r="O276" s="57" t="n">
        <f aca="false">ROUND((IF(Q276="BDI 1",((1+($T$3/100))*I276),((1+($T$4/100))*I276))),2)</f>
        <v>0</v>
      </c>
      <c r="P276" s="57" t="n">
        <f aca="false">ROUND((N276+O276),2)</f>
        <v>0</v>
      </c>
      <c r="Q276" s="58" t="s">
        <v>32</v>
      </c>
      <c r="R276" s="57" t="n">
        <f aca="false">ROUND(N276*G276,2)</f>
        <v>0</v>
      </c>
      <c r="S276" s="57" t="n">
        <f aca="false">ROUND(O276*G276,2)</f>
        <v>0</v>
      </c>
      <c r="T276" s="59" t="n">
        <f aca="false">ROUND(R276+S276,2)</f>
        <v>0</v>
      </c>
    </row>
    <row r="277" customFormat="false" ht="32.8" hidden="false" customHeight="false" outlineLevel="0" collapsed="false">
      <c r="A277" s="51" t="s">
        <v>542</v>
      </c>
      <c r="B277" s="52" t="s">
        <v>8</v>
      </c>
      <c r="C277" s="53" t="n">
        <v>93015</v>
      </c>
      <c r="D277" s="54" t="s">
        <v>543</v>
      </c>
      <c r="E277" s="55" t="s">
        <v>89</v>
      </c>
      <c r="F277" s="55" t="s">
        <v>541</v>
      </c>
      <c r="G277" s="56" t="n">
        <v>6</v>
      </c>
      <c r="H277" s="57"/>
      <c r="I277" s="57"/>
      <c r="J277" s="57"/>
      <c r="K277" s="57" t="n">
        <f aca="false">ROUND((H277*G277),2)</f>
        <v>0</v>
      </c>
      <c r="L277" s="57" t="n">
        <f aca="false">ROUND((I277*G277),2)</f>
        <v>0</v>
      </c>
      <c r="M277" s="57" t="n">
        <f aca="false">ROUND((L277+K277),2)</f>
        <v>0</v>
      </c>
      <c r="N277" s="57" t="n">
        <f aca="false">ROUND((IF(Q277="BDI 1",((1+($T$3/100))*H277),((1+($T$4/100))*H277))),2)</f>
        <v>0</v>
      </c>
      <c r="O277" s="57" t="n">
        <f aca="false">ROUND((IF(Q277="BDI 1",((1+($T$3/100))*I277),((1+($T$4/100))*I277))),2)</f>
        <v>0</v>
      </c>
      <c r="P277" s="57" t="n">
        <f aca="false">ROUND((N277+O277),2)</f>
        <v>0</v>
      </c>
      <c r="Q277" s="58" t="s">
        <v>32</v>
      </c>
      <c r="R277" s="57" t="n">
        <f aca="false">ROUND(N277*G277,2)</f>
        <v>0</v>
      </c>
      <c r="S277" s="57" t="n">
        <f aca="false">ROUND(O277*G277,2)</f>
        <v>0</v>
      </c>
      <c r="T277" s="59" t="n">
        <f aca="false">ROUND(R277+S277,2)</f>
        <v>0</v>
      </c>
      <c r="U277" s="0"/>
      <c r="V277" s="0"/>
      <c r="W277" s="0"/>
      <c r="X277" s="0"/>
      <c r="Y277" s="0"/>
      <c r="Z277" s="0"/>
      <c r="AA277" s="0"/>
      <c r="AB277" s="0"/>
      <c r="AC277" s="0"/>
    </row>
    <row r="278" customFormat="false" ht="32.8" hidden="false" customHeight="false" outlineLevel="0" collapsed="false">
      <c r="A278" s="51" t="s">
        <v>544</v>
      </c>
      <c r="B278" s="52" t="s">
        <v>8</v>
      </c>
      <c r="C278" s="53" t="n">
        <v>91910</v>
      </c>
      <c r="D278" s="54" t="s">
        <v>545</v>
      </c>
      <c r="E278" s="55" t="s">
        <v>89</v>
      </c>
      <c r="F278" s="55" t="s">
        <v>541</v>
      </c>
      <c r="G278" s="56" t="n">
        <v>1</v>
      </c>
      <c r="H278" s="57"/>
      <c r="I278" s="57"/>
      <c r="J278" s="57"/>
      <c r="K278" s="57" t="n">
        <f aca="false">ROUND((H278*G278),2)</f>
        <v>0</v>
      </c>
      <c r="L278" s="57" t="n">
        <f aca="false">ROUND((I278*G278),2)</f>
        <v>0</v>
      </c>
      <c r="M278" s="57" t="n">
        <f aca="false">ROUND((L278+K278),2)</f>
        <v>0</v>
      </c>
      <c r="N278" s="57" t="n">
        <f aca="false">ROUND((IF(Q278="BDI 1",((1+($T$3/100))*H278),((1+($T$4/100))*H278))),2)</f>
        <v>0</v>
      </c>
      <c r="O278" s="57" t="n">
        <f aca="false">ROUND((IF(Q278="BDI 1",((1+($T$3/100))*I278),((1+($T$4/100))*I278))),2)</f>
        <v>0</v>
      </c>
      <c r="P278" s="57" t="n">
        <f aca="false">ROUND((N278+O278),2)</f>
        <v>0</v>
      </c>
      <c r="Q278" s="58" t="s">
        <v>32</v>
      </c>
      <c r="R278" s="57" t="n">
        <f aca="false">ROUND(N278*G278,2)</f>
        <v>0</v>
      </c>
      <c r="S278" s="57" t="n">
        <f aca="false">ROUND(O278*G278,2)</f>
        <v>0</v>
      </c>
      <c r="T278" s="59" t="n">
        <f aca="false">ROUND(R278+S278,2)</f>
        <v>0</v>
      </c>
      <c r="U278" s="0"/>
      <c r="V278" s="0"/>
      <c r="W278" s="0"/>
      <c r="X278" s="0"/>
      <c r="Y278" s="0"/>
      <c r="Z278" s="0"/>
      <c r="AA278" s="0"/>
      <c r="AB278" s="0"/>
      <c r="AC278" s="0"/>
    </row>
    <row r="279" customFormat="false" ht="32.8" hidden="false" customHeight="false" outlineLevel="0" collapsed="false">
      <c r="A279" s="51" t="s">
        <v>546</v>
      </c>
      <c r="B279" s="52" t="s">
        <v>8</v>
      </c>
      <c r="C279" s="53" t="n">
        <v>91899</v>
      </c>
      <c r="D279" s="54" t="s">
        <v>547</v>
      </c>
      <c r="E279" s="55" t="s">
        <v>89</v>
      </c>
      <c r="F279" s="55" t="s">
        <v>541</v>
      </c>
      <c r="G279" s="56" t="n">
        <v>1</v>
      </c>
      <c r="H279" s="57"/>
      <c r="I279" s="57"/>
      <c r="J279" s="57"/>
      <c r="K279" s="57" t="n">
        <f aca="false">ROUND((H279*G279),2)</f>
        <v>0</v>
      </c>
      <c r="L279" s="57" t="n">
        <f aca="false">ROUND((I279*G279),2)</f>
        <v>0</v>
      </c>
      <c r="M279" s="57" t="n">
        <f aca="false">ROUND((L279+K279),2)</f>
        <v>0</v>
      </c>
      <c r="N279" s="57" t="n">
        <f aca="false">ROUND((IF(Q279="BDI 1",((1+($T$3/100))*H279),((1+($T$4/100))*H279))),2)</f>
        <v>0</v>
      </c>
      <c r="O279" s="57" t="n">
        <f aca="false">ROUND((IF(Q279="BDI 1",((1+($T$3/100))*I279),((1+($T$4/100))*I279))),2)</f>
        <v>0</v>
      </c>
      <c r="P279" s="57" t="n">
        <f aca="false">ROUND((N279+O279),2)</f>
        <v>0</v>
      </c>
      <c r="Q279" s="58" t="s">
        <v>32</v>
      </c>
      <c r="R279" s="57" t="n">
        <f aca="false">ROUND(N279*G279,2)</f>
        <v>0</v>
      </c>
      <c r="S279" s="57" t="n">
        <f aca="false">ROUND(O279*G279,2)</f>
        <v>0</v>
      </c>
      <c r="T279" s="59" t="n">
        <f aca="false">ROUND(R279+S279,2)</f>
        <v>0</v>
      </c>
      <c r="U279" s="0"/>
      <c r="V279" s="0"/>
      <c r="W279" s="0"/>
      <c r="X279" s="0"/>
      <c r="Y279" s="0"/>
      <c r="Z279" s="0"/>
      <c r="AA279" s="0"/>
      <c r="AB279" s="0"/>
      <c r="AC279" s="0"/>
    </row>
    <row r="280" customFormat="false" ht="15" hidden="false" customHeight="false" outlineLevel="0" collapsed="false">
      <c r="A280" s="46" t="s">
        <v>548</v>
      </c>
      <c r="B280" s="47"/>
      <c r="C280" s="48"/>
      <c r="D280" s="39" t="s">
        <v>549</v>
      </c>
      <c r="E280" s="39"/>
      <c r="F280" s="39"/>
      <c r="G280" s="49"/>
      <c r="H280" s="50"/>
      <c r="I280" s="50"/>
      <c r="J280" s="50"/>
      <c r="K280" s="50" t="n">
        <f aca="false">ROUND(SUM(K281:K286),2)</f>
        <v>0</v>
      </c>
      <c r="L280" s="50" t="n">
        <f aca="false">ROUND(SUM(L281:L286),2)</f>
        <v>0</v>
      </c>
      <c r="M280" s="50" t="n">
        <f aca="false">ROUND(SUM(M281:M286),2)</f>
        <v>0</v>
      </c>
      <c r="N280" s="50"/>
      <c r="O280" s="50"/>
      <c r="P280" s="50"/>
      <c r="Q280" s="50"/>
      <c r="R280" s="50" t="n">
        <f aca="false">ROUND(SUM(R281:R286),2)</f>
        <v>0</v>
      </c>
      <c r="S280" s="50" t="n">
        <f aca="false">ROUND(SUM(S281:S286),2)</f>
        <v>0</v>
      </c>
      <c r="T280" s="50" t="n">
        <f aca="false">ROUND(SUM(T281:T286),2)</f>
        <v>0</v>
      </c>
    </row>
    <row r="281" customFormat="false" ht="32.8" hidden="false" customHeight="false" outlineLevel="0" collapsed="false">
      <c r="A281" s="51" t="s">
        <v>550</v>
      </c>
      <c r="B281" s="52" t="s">
        <v>8</v>
      </c>
      <c r="C281" s="53" t="n">
        <v>91925</v>
      </c>
      <c r="D281" s="54" t="s">
        <v>551</v>
      </c>
      <c r="E281" s="55" t="s">
        <v>67</v>
      </c>
      <c r="F281" s="55" t="s">
        <v>541</v>
      </c>
      <c r="G281" s="56" t="n">
        <v>787.1</v>
      </c>
      <c r="H281" s="57"/>
      <c r="I281" s="57"/>
      <c r="J281" s="57"/>
      <c r="K281" s="57" t="n">
        <f aca="false">ROUND((H281*G281),2)</f>
        <v>0</v>
      </c>
      <c r="L281" s="57" t="n">
        <f aca="false">ROUND((I281*G281),2)</f>
        <v>0</v>
      </c>
      <c r="M281" s="57" t="n">
        <f aca="false">ROUND((L281+K281),2)</f>
        <v>0</v>
      </c>
      <c r="N281" s="57" t="n">
        <f aca="false">ROUND((IF(Q281="BDI 1",((1+($T$3/100))*H281),((1+($T$4/100))*H281))),2)</f>
        <v>0</v>
      </c>
      <c r="O281" s="57" t="n">
        <f aca="false">ROUND((IF(Q281="BDI 1",((1+($T$3/100))*I281),((1+($T$4/100))*I281))),2)</f>
        <v>0</v>
      </c>
      <c r="P281" s="57" t="n">
        <f aca="false">ROUND((N281+O281),2)</f>
        <v>0</v>
      </c>
      <c r="Q281" s="58" t="s">
        <v>32</v>
      </c>
      <c r="R281" s="57" t="n">
        <f aca="false">ROUND(N281*G281,2)</f>
        <v>0</v>
      </c>
      <c r="S281" s="57" t="n">
        <f aca="false">ROUND(O281*G281,2)</f>
        <v>0</v>
      </c>
      <c r="T281" s="59" t="n">
        <f aca="false">ROUND(R281+S281,2)</f>
        <v>0</v>
      </c>
      <c r="U281" s="0"/>
      <c r="V281" s="0"/>
      <c r="W281" s="0"/>
      <c r="X281" s="0"/>
      <c r="Y281" s="0"/>
      <c r="Z281" s="0"/>
      <c r="AA281" s="0"/>
      <c r="AB281" s="0"/>
      <c r="AC281" s="0"/>
    </row>
    <row r="282" customFormat="false" ht="32.8" hidden="false" customHeight="false" outlineLevel="0" collapsed="false">
      <c r="A282" s="51" t="s">
        <v>552</v>
      </c>
      <c r="B282" s="52" t="s">
        <v>8</v>
      </c>
      <c r="C282" s="53" t="n">
        <v>101560</v>
      </c>
      <c r="D282" s="54" t="s">
        <v>553</v>
      </c>
      <c r="E282" s="55" t="s">
        <v>67</v>
      </c>
      <c r="F282" s="55" t="s">
        <v>541</v>
      </c>
      <c r="G282" s="56" t="n">
        <v>580.1</v>
      </c>
      <c r="H282" s="57"/>
      <c r="I282" s="57"/>
      <c r="J282" s="57"/>
      <c r="K282" s="57" t="n">
        <f aca="false">ROUND((H282*G282),2)</f>
        <v>0</v>
      </c>
      <c r="L282" s="57" t="n">
        <f aca="false">ROUND((I282*G282),2)</f>
        <v>0</v>
      </c>
      <c r="M282" s="57" t="n">
        <f aca="false">ROUND((L282+K282),2)</f>
        <v>0</v>
      </c>
      <c r="N282" s="57" t="n">
        <f aca="false">ROUND((IF(Q282="BDI 1",((1+($T$3/100))*H282),((1+($T$4/100))*H282))),2)</f>
        <v>0</v>
      </c>
      <c r="O282" s="57" t="n">
        <f aca="false">ROUND((IF(Q282="BDI 1",((1+($T$3/100))*I282),((1+($T$4/100))*I282))),2)</f>
        <v>0</v>
      </c>
      <c r="P282" s="57" t="n">
        <f aca="false">ROUND((N282+O282),2)</f>
        <v>0</v>
      </c>
      <c r="Q282" s="58" t="s">
        <v>32</v>
      </c>
      <c r="R282" s="57" t="n">
        <f aca="false">ROUND(N282*G282,2)</f>
        <v>0</v>
      </c>
      <c r="S282" s="57" t="n">
        <f aca="false">ROUND(O282*G282,2)</f>
        <v>0</v>
      </c>
      <c r="T282" s="59" t="n">
        <f aca="false">ROUND(R282+S282,2)</f>
        <v>0</v>
      </c>
      <c r="U282" s="0"/>
      <c r="V282" s="0"/>
      <c r="W282" s="0"/>
      <c r="X282" s="0"/>
      <c r="Y282" s="0"/>
      <c r="Z282" s="0"/>
      <c r="AA282" s="0"/>
      <c r="AB282" s="0"/>
      <c r="AC282" s="0"/>
    </row>
    <row r="283" customFormat="false" ht="32.8" hidden="false" customHeight="false" outlineLevel="0" collapsed="false">
      <c r="A283" s="51" t="s">
        <v>554</v>
      </c>
      <c r="B283" s="52" t="s">
        <v>8</v>
      </c>
      <c r="C283" s="53" t="n">
        <v>101561</v>
      </c>
      <c r="D283" s="54" t="s">
        <v>555</v>
      </c>
      <c r="E283" s="55" t="s">
        <v>67</v>
      </c>
      <c r="F283" s="55" t="s">
        <v>541</v>
      </c>
      <c r="G283" s="56" t="n">
        <v>88.8</v>
      </c>
      <c r="H283" s="57"/>
      <c r="I283" s="57"/>
      <c r="J283" s="57"/>
      <c r="K283" s="57" t="n">
        <f aca="false">ROUND((H283*G283),2)</f>
        <v>0</v>
      </c>
      <c r="L283" s="57" t="n">
        <f aca="false">ROUND((I283*G283),2)</f>
        <v>0</v>
      </c>
      <c r="M283" s="57" t="n">
        <f aca="false">ROUND((L283+K283),2)</f>
        <v>0</v>
      </c>
      <c r="N283" s="57" t="n">
        <f aca="false">ROUND((IF(Q283="BDI 1",((1+($T$3/100))*H283),((1+($T$4/100))*H283))),2)</f>
        <v>0</v>
      </c>
      <c r="O283" s="57" t="n">
        <f aca="false">ROUND((IF(Q283="BDI 1",((1+($T$3/100))*I283),((1+($T$4/100))*I283))),2)</f>
        <v>0</v>
      </c>
      <c r="P283" s="57" t="n">
        <f aca="false">ROUND((N283+O283),2)</f>
        <v>0</v>
      </c>
      <c r="Q283" s="58" t="s">
        <v>32</v>
      </c>
      <c r="R283" s="57" t="n">
        <f aca="false">ROUND(N283*G283,2)</f>
        <v>0</v>
      </c>
      <c r="S283" s="57" t="n">
        <f aca="false">ROUND(O283*G283,2)</f>
        <v>0</v>
      </c>
      <c r="T283" s="59" t="n">
        <f aca="false">ROUND(R283+S283,2)</f>
        <v>0</v>
      </c>
      <c r="U283" s="0"/>
      <c r="V283" s="0"/>
      <c r="W283" s="0"/>
      <c r="X283" s="0"/>
      <c r="Y283" s="0"/>
      <c r="Z283" s="0"/>
      <c r="AA283" s="0"/>
      <c r="AB283" s="0"/>
      <c r="AC283" s="0"/>
    </row>
    <row r="284" customFormat="false" ht="32.8" hidden="false" customHeight="false" outlineLevel="0" collapsed="false">
      <c r="A284" s="51" t="s">
        <v>556</v>
      </c>
      <c r="B284" s="52" t="s">
        <v>8</v>
      </c>
      <c r="C284" s="53" t="n">
        <v>91927</v>
      </c>
      <c r="D284" s="54" t="s">
        <v>557</v>
      </c>
      <c r="E284" s="55" t="s">
        <v>67</v>
      </c>
      <c r="F284" s="55" t="s">
        <v>541</v>
      </c>
      <c r="G284" s="56" t="n">
        <v>824.8</v>
      </c>
      <c r="H284" s="57"/>
      <c r="I284" s="57"/>
      <c r="J284" s="57"/>
      <c r="K284" s="57" t="n">
        <f aca="false">ROUND((H284*G284),2)</f>
        <v>0</v>
      </c>
      <c r="L284" s="57" t="n">
        <f aca="false">ROUND((I284*G284),2)</f>
        <v>0</v>
      </c>
      <c r="M284" s="57" t="n">
        <f aca="false">ROUND((L284+K284),2)</f>
        <v>0</v>
      </c>
      <c r="N284" s="57" t="n">
        <f aca="false">ROUND((IF(Q284="BDI 1",((1+($T$3/100))*H284),((1+($T$4/100))*H284))),2)</f>
        <v>0</v>
      </c>
      <c r="O284" s="57" t="n">
        <f aca="false">ROUND((IF(Q284="BDI 1",((1+($T$3/100))*I284),((1+($T$4/100))*I284))),2)</f>
        <v>0</v>
      </c>
      <c r="P284" s="57" t="n">
        <f aca="false">ROUND((N284+O284),2)</f>
        <v>0</v>
      </c>
      <c r="Q284" s="58" t="s">
        <v>32</v>
      </c>
      <c r="R284" s="57" t="n">
        <f aca="false">ROUND(N284*G284,2)</f>
        <v>0</v>
      </c>
      <c r="S284" s="57" t="n">
        <f aca="false">ROUND(O284*G284,2)</f>
        <v>0</v>
      </c>
      <c r="T284" s="59" t="n">
        <f aca="false">ROUND(R284+S284,2)</f>
        <v>0</v>
      </c>
      <c r="U284" s="0"/>
      <c r="V284" s="0"/>
      <c r="W284" s="0"/>
      <c r="X284" s="0"/>
      <c r="Y284" s="0"/>
      <c r="Z284" s="0"/>
      <c r="AA284" s="0"/>
      <c r="AB284" s="0"/>
      <c r="AC284" s="0"/>
    </row>
    <row r="285" customFormat="false" ht="32.8" hidden="false" customHeight="false" outlineLevel="0" collapsed="false">
      <c r="A285" s="51" t="s">
        <v>558</v>
      </c>
      <c r="B285" s="52" t="s">
        <v>8</v>
      </c>
      <c r="C285" s="53" t="n">
        <v>101562</v>
      </c>
      <c r="D285" s="54" t="s">
        <v>559</v>
      </c>
      <c r="E285" s="55" t="s">
        <v>67</v>
      </c>
      <c r="F285" s="55" t="s">
        <v>541</v>
      </c>
      <c r="G285" s="56" t="n">
        <v>355.2</v>
      </c>
      <c r="H285" s="57"/>
      <c r="I285" s="57"/>
      <c r="J285" s="57"/>
      <c r="K285" s="57" t="n">
        <f aca="false">ROUND((H285*G285),2)</f>
        <v>0</v>
      </c>
      <c r="L285" s="57" t="n">
        <f aca="false">ROUND((I285*G285),2)</f>
        <v>0</v>
      </c>
      <c r="M285" s="57" t="n">
        <f aca="false">ROUND((L285+K285),2)</f>
        <v>0</v>
      </c>
      <c r="N285" s="57" t="n">
        <f aca="false">ROUND((IF(Q285="BDI 1",((1+($T$3/100))*H285),((1+($T$4/100))*H285))),2)</f>
        <v>0</v>
      </c>
      <c r="O285" s="57" t="n">
        <f aca="false">ROUND((IF(Q285="BDI 1",((1+($T$3/100))*I285),((1+($T$4/100))*I285))),2)</f>
        <v>0</v>
      </c>
      <c r="P285" s="57" t="n">
        <f aca="false">ROUND((N285+O285),2)</f>
        <v>0</v>
      </c>
      <c r="Q285" s="58" t="s">
        <v>32</v>
      </c>
      <c r="R285" s="57" t="n">
        <f aca="false">ROUND(N285*G285,2)</f>
        <v>0</v>
      </c>
      <c r="S285" s="57" t="n">
        <f aca="false">ROUND(O285*G285,2)</f>
        <v>0</v>
      </c>
      <c r="T285" s="59" t="n">
        <f aca="false">ROUND(R285+S285,2)</f>
        <v>0</v>
      </c>
      <c r="U285" s="0"/>
      <c r="V285" s="0"/>
      <c r="W285" s="0"/>
      <c r="X285" s="0"/>
      <c r="Y285" s="0"/>
      <c r="Z285" s="0"/>
      <c r="AA285" s="0"/>
      <c r="AB285" s="0"/>
      <c r="AC285" s="0"/>
    </row>
    <row r="286" customFormat="false" ht="32.8" hidden="false" customHeight="false" outlineLevel="0" collapsed="false">
      <c r="A286" s="51" t="s">
        <v>560</v>
      </c>
      <c r="B286" s="52" t="s">
        <v>8</v>
      </c>
      <c r="C286" s="53" t="n">
        <v>101563</v>
      </c>
      <c r="D286" s="54" t="s">
        <v>561</v>
      </c>
      <c r="E286" s="55" t="s">
        <v>67</v>
      </c>
      <c r="F286" s="55" t="s">
        <v>541</v>
      </c>
      <c r="G286" s="56" t="n">
        <v>23.8</v>
      </c>
      <c r="H286" s="57"/>
      <c r="I286" s="57"/>
      <c r="J286" s="57"/>
      <c r="K286" s="57" t="n">
        <f aca="false">ROUND((H286*G286),2)</f>
        <v>0</v>
      </c>
      <c r="L286" s="57" t="n">
        <f aca="false">ROUND((I286*G286),2)</f>
        <v>0</v>
      </c>
      <c r="M286" s="57" t="n">
        <f aca="false">ROUND((L286+K286),2)</f>
        <v>0</v>
      </c>
      <c r="N286" s="57" t="n">
        <f aca="false">ROUND((IF(Q286="BDI 1",((1+($T$3/100))*H286),((1+($T$4/100))*H286))),2)</f>
        <v>0</v>
      </c>
      <c r="O286" s="57" t="n">
        <f aca="false">ROUND((IF(Q286="BDI 1",((1+($T$3/100))*I286),((1+($T$4/100))*I286))),2)</f>
        <v>0</v>
      </c>
      <c r="P286" s="57" t="n">
        <f aca="false">ROUND((N286+O286),2)</f>
        <v>0</v>
      </c>
      <c r="Q286" s="58" t="s">
        <v>32</v>
      </c>
      <c r="R286" s="57" t="n">
        <f aca="false">ROUND(N286*G286,2)</f>
        <v>0</v>
      </c>
      <c r="S286" s="57" t="n">
        <f aca="false">ROUND(O286*G286,2)</f>
        <v>0</v>
      </c>
      <c r="T286" s="59" t="n">
        <f aca="false">ROUND(R286+S286,2)</f>
        <v>0</v>
      </c>
      <c r="U286" s="0"/>
      <c r="V286" s="0"/>
      <c r="W286" s="0"/>
      <c r="X286" s="0"/>
      <c r="Y286" s="0"/>
      <c r="Z286" s="0"/>
      <c r="AA286" s="0"/>
      <c r="AB286" s="0"/>
      <c r="AC286" s="0"/>
    </row>
    <row r="287" customFormat="false" ht="15" hidden="false" customHeight="false" outlineLevel="0" collapsed="false">
      <c r="A287" s="46" t="s">
        <v>562</v>
      </c>
      <c r="B287" s="47"/>
      <c r="C287" s="48"/>
      <c r="D287" s="39" t="s">
        <v>563</v>
      </c>
      <c r="E287" s="39"/>
      <c r="F287" s="39"/>
      <c r="G287" s="49"/>
      <c r="H287" s="50"/>
      <c r="I287" s="50"/>
      <c r="J287" s="50"/>
      <c r="K287" s="50" t="n">
        <f aca="false">ROUND(SUM(K288:K294),2)</f>
        <v>0</v>
      </c>
      <c r="L287" s="50" t="n">
        <f aca="false">ROUND(SUM(L288:L294),2)</f>
        <v>0</v>
      </c>
      <c r="M287" s="50" t="n">
        <f aca="false">ROUND(SUM(M288:M294),2)</f>
        <v>0</v>
      </c>
      <c r="N287" s="50"/>
      <c r="O287" s="50"/>
      <c r="P287" s="50"/>
      <c r="Q287" s="50"/>
      <c r="R287" s="50" t="n">
        <f aca="false">ROUND(SUM(R288:R294),2)</f>
        <v>0</v>
      </c>
      <c r="S287" s="50" t="n">
        <f aca="false">ROUND(SUM(S288:S294),2)</f>
        <v>0</v>
      </c>
      <c r="T287" s="50" t="n">
        <f aca="false">ROUND(SUM(T288:T294),2)</f>
        <v>0</v>
      </c>
    </row>
    <row r="288" customFormat="false" ht="22.35" hidden="false" customHeight="false" outlineLevel="0" collapsed="false">
      <c r="A288" s="51" t="s">
        <v>564</v>
      </c>
      <c r="B288" s="52" t="s">
        <v>8</v>
      </c>
      <c r="C288" s="53" t="n">
        <v>91953</v>
      </c>
      <c r="D288" s="54" t="s">
        <v>565</v>
      </c>
      <c r="E288" s="55" t="s">
        <v>89</v>
      </c>
      <c r="F288" s="55" t="s">
        <v>541</v>
      </c>
      <c r="G288" s="56" t="n">
        <v>5</v>
      </c>
      <c r="H288" s="57"/>
      <c r="I288" s="57"/>
      <c r="J288" s="57"/>
      <c r="K288" s="57" t="n">
        <f aca="false">ROUND((H288*G288),2)</f>
        <v>0</v>
      </c>
      <c r="L288" s="57" t="n">
        <f aca="false">ROUND((I288*G288),2)</f>
        <v>0</v>
      </c>
      <c r="M288" s="57" t="n">
        <f aca="false">ROUND((L288+K288),2)</f>
        <v>0</v>
      </c>
      <c r="N288" s="57" t="n">
        <f aca="false">ROUND((IF(Q288="BDI 1",((1+($T$3/100))*H288),((1+($T$4/100))*H288))),2)</f>
        <v>0</v>
      </c>
      <c r="O288" s="57" t="n">
        <f aca="false">ROUND((IF(Q288="BDI 1",((1+($T$3/100))*I288),((1+($T$4/100))*I288))),2)</f>
        <v>0</v>
      </c>
      <c r="P288" s="57" t="n">
        <f aca="false">ROUND((N288+O288),2)</f>
        <v>0</v>
      </c>
      <c r="Q288" s="58" t="s">
        <v>32</v>
      </c>
      <c r="R288" s="57" t="n">
        <f aca="false">ROUND(N288*G288,2)</f>
        <v>0</v>
      </c>
      <c r="S288" s="57" t="n">
        <f aca="false">ROUND(O288*G288,2)</f>
        <v>0</v>
      </c>
      <c r="T288" s="59" t="n">
        <f aca="false">ROUND(R288+S288,2)</f>
        <v>0</v>
      </c>
      <c r="U288" s="0"/>
      <c r="V288" s="0"/>
      <c r="W288" s="0"/>
      <c r="X288" s="0"/>
      <c r="Y288" s="0"/>
      <c r="Z288" s="0"/>
      <c r="AA288" s="0"/>
      <c r="AB288" s="0"/>
      <c r="AC288" s="0"/>
    </row>
    <row r="289" customFormat="false" ht="32.8" hidden="false" customHeight="false" outlineLevel="0" collapsed="false">
      <c r="A289" s="51" t="s">
        <v>566</v>
      </c>
      <c r="B289" s="52" t="s">
        <v>8</v>
      </c>
      <c r="C289" s="53" t="n">
        <v>92023</v>
      </c>
      <c r="D289" s="54" t="s">
        <v>567</v>
      </c>
      <c r="E289" s="55" t="s">
        <v>89</v>
      </c>
      <c r="F289" s="55" t="s">
        <v>541</v>
      </c>
      <c r="G289" s="56" t="n">
        <v>3</v>
      </c>
      <c r="H289" s="57"/>
      <c r="I289" s="57"/>
      <c r="J289" s="57"/>
      <c r="K289" s="57" t="n">
        <f aca="false">ROUND((H289*G289),2)</f>
        <v>0</v>
      </c>
      <c r="L289" s="57" t="n">
        <f aca="false">ROUND((I289*G289),2)</f>
        <v>0</v>
      </c>
      <c r="M289" s="57" t="n">
        <f aca="false">ROUND((L289+K289),2)</f>
        <v>0</v>
      </c>
      <c r="N289" s="57" t="n">
        <f aca="false">ROUND((IF(Q289="BDI 1",((1+($T$3/100))*H289),((1+($T$4/100))*H289))),2)</f>
        <v>0</v>
      </c>
      <c r="O289" s="57" t="n">
        <f aca="false">ROUND((IF(Q289="BDI 1",((1+($T$3/100))*I289),((1+($T$4/100))*I289))),2)</f>
        <v>0</v>
      </c>
      <c r="P289" s="57" t="n">
        <f aca="false">ROUND((N289+O289),2)</f>
        <v>0</v>
      </c>
      <c r="Q289" s="58" t="s">
        <v>32</v>
      </c>
      <c r="R289" s="57" t="n">
        <f aca="false">ROUND(N289*G289,2)</f>
        <v>0</v>
      </c>
      <c r="S289" s="57" t="n">
        <f aca="false">ROUND(O289*G289,2)</f>
        <v>0</v>
      </c>
      <c r="T289" s="59" t="n">
        <f aca="false">ROUND(R289+S289,2)</f>
        <v>0</v>
      </c>
      <c r="U289" s="0"/>
      <c r="V289" s="0"/>
      <c r="W289" s="0"/>
      <c r="X289" s="0"/>
      <c r="Y289" s="0"/>
      <c r="Z289" s="0"/>
      <c r="AA289" s="0"/>
      <c r="AB289" s="0"/>
      <c r="AC289" s="0"/>
    </row>
    <row r="290" customFormat="false" ht="22.35" hidden="false" customHeight="false" outlineLevel="0" collapsed="false">
      <c r="A290" s="51" t="s">
        <v>568</v>
      </c>
      <c r="B290" s="52" t="s">
        <v>8</v>
      </c>
      <c r="C290" s="53" t="n">
        <v>92004</v>
      </c>
      <c r="D290" s="54" t="s">
        <v>569</v>
      </c>
      <c r="E290" s="55" t="s">
        <v>89</v>
      </c>
      <c r="F290" s="55" t="s">
        <v>541</v>
      </c>
      <c r="G290" s="56" t="n">
        <v>6</v>
      </c>
      <c r="H290" s="57"/>
      <c r="I290" s="57"/>
      <c r="J290" s="57"/>
      <c r="K290" s="57" t="n">
        <f aca="false">ROUND((H290*G290),2)</f>
        <v>0</v>
      </c>
      <c r="L290" s="57" t="n">
        <f aca="false">ROUND((I290*G290),2)</f>
        <v>0</v>
      </c>
      <c r="M290" s="57" t="n">
        <f aca="false">ROUND((L290+K290),2)</f>
        <v>0</v>
      </c>
      <c r="N290" s="57" t="n">
        <f aca="false">ROUND((IF(Q290="BDI 1",((1+($T$3/100))*H290),((1+($T$4/100))*H290))),2)</f>
        <v>0</v>
      </c>
      <c r="O290" s="57" t="n">
        <f aca="false">ROUND((IF(Q290="BDI 1",((1+($T$3/100))*I290),((1+($T$4/100))*I290))),2)</f>
        <v>0</v>
      </c>
      <c r="P290" s="57" t="n">
        <f aca="false">ROUND((N290+O290),2)</f>
        <v>0</v>
      </c>
      <c r="Q290" s="58" t="s">
        <v>32</v>
      </c>
      <c r="R290" s="57" t="n">
        <f aca="false">ROUND(N290*G290,2)</f>
        <v>0</v>
      </c>
      <c r="S290" s="57" t="n">
        <f aca="false">ROUND(O290*G290,2)</f>
        <v>0</v>
      </c>
      <c r="T290" s="59" t="n">
        <f aca="false">ROUND(R290+S290,2)</f>
        <v>0</v>
      </c>
      <c r="U290" s="0"/>
      <c r="V290" s="0"/>
      <c r="W290" s="0"/>
      <c r="X290" s="0"/>
      <c r="Y290" s="0"/>
      <c r="Z290" s="0"/>
      <c r="AA290" s="0"/>
      <c r="AB290" s="0"/>
      <c r="AC290" s="0"/>
    </row>
    <row r="291" customFormat="false" ht="22.35" hidden="false" customHeight="false" outlineLevel="0" collapsed="false">
      <c r="A291" s="51" t="s">
        <v>570</v>
      </c>
      <c r="B291" s="52" t="s">
        <v>8</v>
      </c>
      <c r="C291" s="53" t="n">
        <v>91996</v>
      </c>
      <c r="D291" s="54" t="s">
        <v>571</v>
      </c>
      <c r="E291" s="55" t="s">
        <v>89</v>
      </c>
      <c r="F291" s="55" t="s">
        <v>541</v>
      </c>
      <c r="G291" s="56" t="n">
        <v>18</v>
      </c>
      <c r="H291" s="57"/>
      <c r="I291" s="57"/>
      <c r="J291" s="57"/>
      <c r="K291" s="57" t="n">
        <f aca="false">ROUND((H291*G291),2)</f>
        <v>0</v>
      </c>
      <c r="L291" s="57" t="n">
        <f aca="false">ROUND((I291*G291),2)</f>
        <v>0</v>
      </c>
      <c r="M291" s="57" t="n">
        <f aca="false">ROUND((L291+K291),2)</f>
        <v>0</v>
      </c>
      <c r="N291" s="57" t="n">
        <f aca="false">ROUND((IF(Q291="BDI 1",((1+($T$3/100))*H291),((1+($T$4/100))*H291))),2)</f>
        <v>0</v>
      </c>
      <c r="O291" s="57" t="n">
        <f aca="false">ROUND((IF(Q291="BDI 1",((1+($T$3/100))*I291),((1+($T$4/100))*I291))),2)</f>
        <v>0</v>
      </c>
      <c r="P291" s="57" t="n">
        <f aca="false">ROUND((N291+O291),2)</f>
        <v>0</v>
      </c>
      <c r="Q291" s="58" t="s">
        <v>32</v>
      </c>
      <c r="R291" s="57" t="n">
        <f aca="false">ROUND(N291*G291,2)</f>
        <v>0</v>
      </c>
      <c r="S291" s="57" t="n">
        <f aca="false">ROUND(O291*G291,2)</f>
        <v>0</v>
      </c>
      <c r="T291" s="59" t="n">
        <f aca="false">ROUND(R291+S291,2)</f>
        <v>0</v>
      </c>
      <c r="U291" s="0"/>
      <c r="V291" s="0"/>
      <c r="W291" s="0"/>
      <c r="X291" s="0"/>
      <c r="Y291" s="0"/>
      <c r="Z291" s="0"/>
      <c r="AA291" s="0"/>
      <c r="AB291" s="0"/>
      <c r="AC291" s="0"/>
    </row>
    <row r="292" customFormat="false" ht="22.35" hidden="false" customHeight="false" outlineLevel="0" collapsed="false">
      <c r="A292" s="51" t="s">
        <v>572</v>
      </c>
      <c r="B292" s="52" t="s">
        <v>8</v>
      </c>
      <c r="C292" s="53" t="n">
        <v>91997</v>
      </c>
      <c r="D292" s="54" t="s">
        <v>573</v>
      </c>
      <c r="E292" s="55" t="s">
        <v>89</v>
      </c>
      <c r="F292" s="55" t="s">
        <v>541</v>
      </c>
      <c r="G292" s="56" t="n">
        <v>3</v>
      </c>
      <c r="H292" s="57"/>
      <c r="I292" s="57"/>
      <c r="J292" s="57"/>
      <c r="K292" s="57" t="n">
        <f aca="false">ROUND((H292*G292),2)</f>
        <v>0</v>
      </c>
      <c r="L292" s="57" t="n">
        <f aca="false">ROUND((I292*G292),2)</f>
        <v>0</v>
      </c>
      <c r="M292" s="57" t="n">
        <f aca="false">ROUND((L292+K292),2)</f>
        <v>0</v>
      </c>
      <c r="N292" s="57" t="n">
        <f aca="false">ROUND((IF(Q292="BDI 1",((1+($T$3/100))*H292),((1+($T$4/100))*H292))),2)</f>
        <v>0</v>
      </c>
      <c r="O292" s="57" t="n">
        <f aca="false">ROUND((IF(Q292="BDI 1",((1+($T$3/100))*I292),((1+($T$4/100))*I292))),2)</f>
        <v>0</v>
      </c>
      <c r="P292" s="57" t="n">
        <f aca="false">ROUND((N292+O292),2)</f>
        <v>0</v>
      </c>
      <c r="Q292" s="58" t="s">
        <v>32</v>
      </c>
      <c r="R292" s="57" t="n">
        <f aca="false">ROUND(N292*G292,2)</f>
        <v>0</v>
      </c>
      <c r="S292" s="57" t="n">
        <f aca="false">ROUND(O292*G292,2)</f>
        <v>0</v>
      </c>
      <c r="T292" s="59" t="n">
        <f aca="false">ROUND(R292+S292,2)</f>
        <v>0</v>
      </c>
      <c r="U292" s="0"/>
      <c r="V292" s="0"/>
      <c r="W292" s="0"/>
      <c r="X292" s="0"/>
      <c r="Y292" s="0"/>
      <c r="Z292" s="0"/>
      <c r="AA292" s="0"/>
      <c r="AB292" s="0"/>
      <c r="AC292" s="0"/>
    </row>
    <row r="293" customFormat="false" ht="15" hidden="false" customHeight="true" outlineLevel="0" collapsed="false">
      <c r="A293" s="51" t="s">
        <v>574</v>
      </c>
      <c r="B293" s="52" t="s">
        <v>47</v>
      </c>
      <c r="C293" s="53" t="n">
        <v>861</v>
      </c>
      <c r="D293" s="54" t="s">
        <v>575</v>
      </c>
      <c r="E293" s="55" t="s">
        <v>89</v>
      </c>
      <c r="F293" s="55" t="s">
        <v>541</v>
      </c>
      <c r="G293" s="56" t="n">
        <v>1</v>
      </c>
      <c r="H293" s="57"/>
      <c r="I293" s="57"/>
      <c r="J293" s="57"/>
      <c r="K293" s="57" t="n">
        <f aca="false">ROUND((H293*G293),2)</f>
        <v>0</v>
      </c>
      <c r="L293" s="57" t="n">
        <f aca="false">ROUND((I293*G293),2)</f>
        <v>0</v>
      </c>
      <c r="M293" s="57" t="n">
        <f aca="false">ROUND((L293+K293),2)</f>
        <v>0</v>
      </c>
      <c r="N293" s="57" t="n">
        <f aca="false">ROUND((IF(Q293="BDI 1",((1+($T$3/100))*H293),((1+($T$4/100))*H293))),2)</f>
        <v>0</v>
      </c>
      <c r="O293" s="57" t="n">
        <f aca="false">ROUND((IF(Q293="BDI 1",((1+($T$3/100))*I293),((1+($T$4/100))*I293))),2)</f>
        <v>0</v>
      </c>
      <c r="P293" s="57" t="n">
        <f aca="false">ROUND((N293+O293),2)</f>
        <v>0</v>
      </c>
      <c r="Q293" s="58" t="s">
        <v>32</v>
      </c>
      <c r="R293" s="57" t="n">
        <f aca="false">ROUND(N293*G293,2)</f>
        <v>0</v>
      </c>
      <c r="S293" s="57" t="n">
        <f aca="false">ROUND(O293*G293,2)</f>
        <v>0</v>
      </c>
      <c r="T293" s="59" t="n">
        <f aca="false">ROUND(R293+S293,2)</f>
        <v>0</v>
      </c>
      <c r="U293" s="0"/>
      <c r="V293" s="0"/>
      <c r="W293" s="0"/>
      <c r="X293" s="0"/>
      <c r="Y293" s="0"/>
      <c r="Z293" s="0"/>
      <c r="AA293" s="0"/>
      <c r="AB293" s="0"/>
      <c r="AC293" s="0"/>
    </row>
    <row r="294" customFormat="false" ht="15" hidden="false" customHeight="true" outlineLevel="0" collapsed="false">
      <c r="A294" s="51" t="s">
        <v>576</v>
      </c>
      <c r="B294" s="52" t="s">
        <v>47</v>
      </c>
      <c r="C294" s="53" t="n">
        <v>862</v>
      </c>
      <c r="D294" s="54" t="s">
        <v>577</v>
      </c>
      <c r="E294" s="55" t="s">
        <v>89</v>
      </c>
      <c r="F294" s="55" t="s">
        <v>541</v>
      </c>
      <c r="G294" s="56" t="n">
        <v>1</v>
      </c>
      <c r="H294" s="57"/>
      <c r="I294" s="57"/>
      <c r="J294" s="57"/>
      <c r="K294" s="57" t="n">
        <f aca="false">ROUND((H294*G294),2)</f>
        <v>0</v>
      </c>
      <c r="L294" s="57" t="n">
        <f aca="false">ROUND((I294*G294),2)</f>
        <v>0</v>
      </c>
      <c r="M294" s="57" t="n">
        <f aca="false">ROUND((L294+K294),2)</f>
        <v>0</v>
      </c>
      <c r="N294" s="57" t="n">
        <f aca="false">ROUND((IF(Q294="BDI 1",((1+($T$3/100))*H294),((1+($T$4/100))*H294))),2)</f>
        <v>0</v>
      </c>
      <c r="O294" s="57" t="n">
        <f aca="false">ROUND((IF(Q294="BDI 1",((1+($T$3/100))*I294),((1+($T$4/100))*I294))),2)</f>
        <v>0</v>
      </c>
      <c r="P294" s="57" t="n">
        <f aca="false">ROUND((N294+O294),2)</f>
        <v>0</v>
      </c>
      <c r="Q294" s="58" t="s">
        <v>32</v>
      </c>
      <c r="R294" s="57" t="n">
        <f aca="false">ROUND(N294*G294,2)</f>
        <v>0</v>
      </c>
      <c r="S294" s="57" t="n">
        <f aca="false">ROUND(O294*G294,2)</f>
        <v>0</v>
      </c>
      <c r="T294" s="59" t="n">
        <f aca="false">ROUND(R294+S294,2)</f>
        <v>0</v>
      </c>
      <c r="U294" s="0"/>
      <c r="V294" s="0"/>
      <c r="W294" s="0"/>
      <c r="X294" s="0"/>
      <c r="Y294" s="0"/>
      <c r="Z294" s="0"/>
      <c r="AA294" s="0"/>
      <c r="AB294" s="0"/>
      <c r="AC294" s="0"/>
    </row>
    <row r="295" customFormat="false" ht="15" hidden="false" customHeight="false" outlineLevel="0" collapsed="false">
      <c r="A295" s="46" t="s">
        <v>578</v>
      </c>
      <c r="B295" s="47"/>
      <c r="C295" s="48"/>
      <c r="D295" s="39" t="s">
        <v>579</v>
      </c>
      <c r="E295" s="39"/>
      <c r="F295" s="39"/>
      <c r="G295" s="49"/>
      <c r="H295" s="50"/>
      <c r="I295" s="50"/>
      <c r="J295" s="50"/>
      <c r="K295" s="50" t="n">
        <f aca="false">ROUND(SUM(K296),2)</f>
        <v>0</v>
      </c>
      <c r="L295" s="50" t="n">
        <f aca="false">ROUND(SUM(L296),2)</f>
        <v>0</v>
      </c>
      <c r="M295" s="50" t="n">
        <f aca="false">ROUND(SUM(M296),2)</f>
        <v>0</v>
      </c>
      <c r="N295" s="50"/>
      <c r="O295" s="50"/>
      <c r="P295" s="50"/>
      <c r="Q295" s="50"/>
      <c r="R295" s="50" t="n">
        <f aca="false">ROUND(SUM(R296),2)</f>
        <v>0</v>
      </c>
      <c r="S295" s="50" t="n">
        <f aca="false">ROUND(SUM(S296),2)</f>
        <v>0</v>
      </c>
      <c r="T295" s="50" t="n">
        <f aca="false">ROUND(SUM(T296),2)</f>
        <v>0</v>
      </c>
    </row>
    <row r="296" customFormat="false" ht="22.35" hidden="false" customHeight="false" outlineLevel="0" collapsed="false">
      <c r="A296" s="51" t="s">
        <v>580</v>
      </c>
      <c r="B296" s="52" t="s">
        <v>8</v>
      </c>
      <c r="C296" s="53" t="n">
        <v>101632</v>
      </c>
      <c r="D296" s="54" t="s">
        <v>581</v>
      </c>
      <c r="E296" s="55" t="s">
        <v>89</v>
      </c>
      <c r="F296" s="55" t="s">
        <v>541</v>
      </c>
      <c r="G296" s="56" t="n">
        <v>1</v>
      </c>
      <c r="H296" s="57"/>
      <c r="I296" s="57"/>
      <c r="J296" s="57"/>
      <c r="K296" s="57" t="n">
        <f aca="false">ROUND((H296*G296),2)</f>
        <v>0</v>
      </c>
      <c r="L296" s="57" t="n">
        <f aca="false">ROUND((I296*G296),2)</f>
        <v>0</v>
      </c>
      <c r="M296" s="57" t="n">
        <f aca="false">ROUND((L296+K296),2)</f>
        <v>0</v>
      </c>
      <c r="N296" s="57" t="n">
        <f aca="false">ROUND((IF(Q296="BDI 1",((1+($T$3/100))*H296),((1+($T$4/100))*H296))),2)</f>
        <v>0</v>
      </c>
      <c r="O296" s="57" t="n">
        <f aca="false">ROUND((IF(Q296="BDI 1",((1+($T$3/100))*I296),((1+($T$4/100))*I296))),2)</f>
        <v>0</v>
      </c>
      <c r="P296" s="57" t="n">
        <f aca="false">ROUND((N296+O296),2)</f>
        <v>0</v>
      </c>
      <c r="Q296" s="58" t="s">
        <v>32</v>
      </c>
      <c r="R296" s="57" t="n">
        <f aca="false">ROUND(N296*G296,2)</f>
        <v>0</v>
      </c>
      <c r="S296" s="57" t="n">
        <f aca="false">ROUND(O296*G296,2)</f>
        <v>0</v>
      </c>
      <c r="T296" s="59" t="n">
        <f aca="false">ROUND(R296+S296,2)</f>
        <v>0</v>
      </c>
      <c r="U296" s="0"/>
      <c r="V296" s="0"/>
      <c r="W296" s="0"/>
      <c r="X296" s="0"/>
      <c r="Y296" s="0"/>
      <c r="Z296" s="0"/>
      <c r="AA296" s="0"/>
      <c r="AB296" s="0"/>
      <c r="AC296" s="0"/>
    </row>
    <row r="297" customFormat="false" ht="15" hidden="false" customHeight="false" outlineLevel="0" collapsed="false">
      <c r="A297" s="46" t="s">
        <v>582</v>
      </c>
      <c r="B297" s="47"/>
      <c r="C297" s="48"/>
      <c r="D297" s="39" t="s">
        <v>583</v>
      </c>
      <c r="E297" s="39"/>
      <c r="F297" s="39"/>
      <c r="G297" s="49"/>
      <c r="H297" s="50"/>
      <c r="I297" s="50"/>
      <c r="J297" s="50"/>
      <c r="K297" s="50" t="n">
        <f aca="false">ROUND(SUM(K298:K304),2)</f>
        <v>0</v>
      </c>
      <c r="L297" s="50" t="n">
        <f aca="false">ROUND(SUM(L298:L304),2)</f>
        <v>0</v>
      </c>
      <c r="M297" s="50" t="n">
        <f aca="false">ROUND(SUM(M298:M304),2)</f>
        <v>0</v>
      </c>
      <c r="N297" s="50"/>
      <c r="O297" s="50"/>
      <c r="P297" s="50"/>
      <c r="Q297" s="50"/>
      <c r="R297" s="50" t="n">
        <f aca="false">ROUND(SUM(R298:R304),2)</f>
        <v>0</v>
      </c>
      <c r="S297" s="50" t="n">
        <f aca="false">ROUND(SUM(S298:S304),2)</f>
        <v>0</v>
      </c>
      <c r="T297" s="50" t="n">
        <f aca="false">ROUND(SUM(T298:T304),2)</f>
        <v>0</v>
      </c>
    </row>
    <row r="298" customFormat="false" ht="22.35" hidden="false" customHeight="false" outlineLevel="0" collapsed="false">
      <c r="A298" s="51" t="s">
        <v>584</v>
      </c>
      <c r="B298" s="52" t="s">
        <v>8</v>
      </c>
      <c r="C298" s="53" t="n">
        <v>93653</v>
      </c>
      <c r="D298" s="54" t="s">
        <v>585</v>
      </c>
      <c r="E298" s="55" t="s">
        <v>89</v>
      </c>
      <c r="F298" s="55" t="s">
        <v>541</v>
      </c>
      <c r="G298" s="56" t="n">
        <v>9</v>
      </c>
      <c r="H298" s="57"/>
      <c r="I298" s="57"/>
      <c r="J298" s="57"/>
      <c r="K298" s="57" t="n">
        <f aca="false">ROUND((H298*G298),2)</f>
        <v>0</v>
      </c>
      <c r="L298" s="57" t="n">
        <f aca="false">ROUND((I298*G298),2)</f>
        <v>0</v>
      </c>
      <c r="M298" s="57" t="n">
        <f aca="false">ROUND((L298+K298),2)</f>
        <v>0</v>
      </c>
      <c r="N298" s="57" t="n">
        <f aca="false">ROUND((IF(Q298="BDI 1",((1+($T$3/100))*H298),((1+($T$4/100))*H298))),2)</f>
        <v>0</v>
      </c>
      <c r="O298" s="57" t="n">
        <f aca="false">ROUND((IF(Q298="BDI 1",((1+($T$3/100))*I298),((1+($T$4/100))*I298))),2)</f>
        <v>0</v>
      </c>
      <c r="P298" s="57" t="n">
        <f aca="false">ROUND((N298+O298),2)</f>
        <v>0</v>
      </c>
      <c r="Q298" s="58" t="s">
        <v>32</v>
      </c>
      <c r="R298" s="57" t="n">
        <f aca="false">ROUND(N298*G298,2)</f>
        <v>0</v>
      </c>
      <c r="S298" s="57" t="n">
        <f aca="false">ROUND(O298*G298,2)</f>
        <v>0</v>
      </c>
      <c r="T298" s="59" t="n">
        <f aca="false">ROUND(R298+S298,2)</f>
        <v>0</v>
      </c>
      <c r="U298" s="0"/>
      <c r="V298" s="0"/>
      <c r="W298" s="0"/>
      <c r="X298" s="0"/>
      <c r="Y298" s="0"/>
      <c r="Z298" s="0"/>
      <c r="AA298" s="0"/>
      <c r="AB298" s="0"/>
      <c r="AC298" s="0"/>
    </row>
    <row r="299" customFormat="false" ht="22.35" hidden="false" customHeight="false" outlineLevel="0" collapsed="false">
      <c r="A299" s="51" t="s">
        <v>586</v>
      </c>
      <c r="B299" s="52" t="s">
        <v>8</v>
      </c>
      <c r="C299" s="53" t="n">
        <v>93654</v>
      </c>
      <c r="D299" s="54" t="s">
        <v>587</v>
      </c>
      <c r="E299" s="55" t="s">
        <v>89</v>
      </c>
      <c r="F299" s="55" t="s">
        <v>541</v>
      </c>
      <c r="G299" s="56" t="n">
        <v>1</v>
      </c>
      <c r="H299" s="57"/>
      <c r="I299" s="57"/>
      <c r="J299" s="57"/>
      <c r="K299" s="57" t="n">
        <f aca="false">ROUND((H299*G299),2)</f>
        <v>0</v>
      </c>
      <c r="L299" s="57" t="n">
        <f aca="false">ROUND((I299*G299),2)</f>
        <v>0</v>
      </c>
      <c r="M299" s="57" t="n">
        <f aca="false">ROUND((L299+K299),2)</f>
        <v>0</v>
      </c>
      <c r="N299" s="57" t="n">
        <f aca="false">ROUND((IF(Q299="BDI 1",((1+($T$3/100))*H299),((1+($T$4/100))*H299))),2)</f>
        <v>0</v>
      </c>
      <c r="O299" s="57" t="n">
        <f aca="false">ROUND((IF(Q299="BDI 1",((1+($T$3/100))*I299),((1+($T$4/100))*I299))),2)</f>
        <v>0</v>
      </c>
      <c r="P299" s="57" t="n">
        <f aca="false">ROUND((N299+O299),2)</f>
        <v>0</v>
      </c>
      <c r="Q299" s="58" t="s">
        <v>32</v>
      </c>
      <c r="R299" s="57" t="n">
        <f aca="false">ROUND(N299*G299,2)</f>
        <v>0</v>
      </c>
      <c r="S299" s="57" t="n">
        <f aca="false">ROUND(O299*G299,2)</f>
        <v>0</v>
      </c>
      <c r="T299" s="59" t="n">
        <f aca="false">ROUND(R299+S299,2)</f>
        <v>0</v>
      </c>
      <c r="U299" s="0"/>
      <c r="V299" s="0"/>
      <c r="W299" s="0"/>
      <c r="X299" s="0"/>
      <c r="Y299" s="0"/>
      <c r="Z299" s="0"/>
      <c r="AA299" s="0"/>
      <c r="AB299" s="0"/>
      <c r="AC299" s="0"/>
    </row>
    <row r="300" customFormat="false" ht="22.35" hidden="false" customHeight="false" outlineLevel="0" collapsed="false">
      <c r="A300" s="51" t="s">
        <v>588</v>
      </c>
      <c r="B300" s="52" t="s">
        <v>8</v>
      </c>
      <c r="C300" s="53" t="n">
        <v>93657</v>
      </c>
      <c r="D300" s="54" t="s">
        <v>589</v>
      </c>
      <c r="E300" s="55" t="s">
        <v>89</v>
      </c>
      <c r="F300" s="55" t="s">
        <v>541</v>
      </c>
      <c r="G300" s="56" t="n">
        <v>7</v>
      </c>
      <c r="H300" s="57"/>
      <c r="I300" s="57"/>
      <c r="J300" s="57"/>
      <c r="K300" s="57" t="n">
        <f aca="false">ROUND((H300*G300),2)</f>
        <v>0</v>
      </c>
      <c r="L300" s="57" t="n">
        <f aca="false">ROUND((I300*G300),2)</f>
        <v>0</v>
      </c>
      <c r="M300" s="57" t="n">
        <f aca="false">ROUND((L300+K300),2)</f>
        <v>0</v>
      </c>
      <c r="N300" s="57" t="n">
        <f aca="false">ROUND((IF(Q300="BDI 1",((1+($T$3/100))*H300),((1+($T$4/100))*H300))),2)</f>
        <v>0</v>
      </c>
      <c r="O300" s="57" t="n">
        <f aca="false">ROUND((IF(Q300="BDI 1",((1+($T$3/100))*I300),((1+($T$4/100))*I300))),2)</f>
        <v>0</v>
      </c>
      <c r="P300" s="57" t="n">
        <f aca="false">ROUND((N300+O300),2)</f>
        <v>0</v>
      </c>
      <c r="Q300" s="58" t="s">
        <v>32</v>
      </c>
      <c r="R300" s="57" t="n">
        <f aca="false">ROUND(N300*G300,2)</f>
        <v>0</v>
      </c>
      <c r="S300" s="57" t="n">
        <f aca="false">ROUND(O300*G300,2)</f>
        <v>0</v>
      </c>
      <c r="T300" s="59" t="n">
        <f aca="false">ROUND(R300+S300,2)</f>
        <v>0</v>
      </c>
      <c r="U300" s="0"/>
      <c r="V300" s="0"/>
      <c r="W300" s="0"/>
      <c r="X300" s="0"/>
      <c r="Y300" s="0"/>
      <c r="Z300" s="0"/>
      <c r="AA300" s="0"/>
      <c r="AB300" s="0"/>
      <c r="AC300" s="0"/>
    </row>
    <row r="301" customFormat="false" ht="22.35" hidden="false" customHeight="false" outlineLevel="0" collapsed="false">
      <c r="A301" s="51" t="s">
        <v>590</v>
      </c>
      <c r="B301" s="52" t="s">
        <v>47</v>
      </c>
      <c r="C301" s="53" t="n">
        <v>416</v>
      </c>
      <c r="D301" s="54" t="s">
        <v>591</v>
      </c>
      <c r="E301" s="55" t="s">
        <v>89</v>
      </c>
      <c r="F301" s="55" t="s">
        <v>541</v>
      </c>
      <c r="G301" s="56" t="n">
        <v>4</v>
      </c>
      <c r="H301" s="57"/>
      <c r="I301" s="57"/>
      <c r="J301" s="57"/>
      <c r="K301" s="57" t="n">
        <f aca="false">ROUND((H301*G301),2)</f>
        <v>0</v>
      </c>
      <c r="L301" s="57" t="n">
        <f aca="false">ROUND((I301*G301),2)</f>
        <v>0</v>
      </c>
      <c r="M301" s="57" t="n">
        <f aca="false">ROUND((L301+K301),2)</f>
        <v>0</v>
      </c>
      <c r="N301" s="57" t="n">
        <f aca="false">ROUND((IF(Q301="BDI 1",((1+($T$3/100))*H301),((1+($T$4/100))*H301))),2)</f>
        <v>0</v>
      </c>
      <c r="O301" s="57" t="n">
        <f aca="false">ROUND((IF(Q301="BDI 1",((1+($T$3/100))*I301),((1+($T$4/100))*I301))),2)</f>
        <v>0</v>
      </c>
      <c r="P301" s="57" t="n">
        <f aca="false">ROUND((N301+O301),2)</f>
        <v>0</v>
      </c>
      <c r="Q301" s="58" t="s">
        <v>32</v>
      </c>
      <c r="R301" s="57" t="n">
        <f aca="false">ROUND(N301*G301,2)</f>
        <v>0</v>
      </c>
      <c r="S301" s="57" t="n">
        <f aca="false">ROUND(O301*G301,2)</f>
        <v>0</v>
      </c>
      <c r="T301" s="59" t="n">
        <f aca="false">ROUND(R301+S301,2)</f>
        <v>0</v>
      </c>
      <c r="U301" s="0"/>
      <c r="V301" s="0"/>
      <c r="W301" s="0"/>
      <c r="X301" s="0"/>
      <c r="Y301" s="0"/>
      <c r="Z301" s="0"/>
      <c r="AA301" s="0"/>
      <c r="AB301" s="0"/>
      <c r="AC301" s="0"/>
    </row>
    <row r="302" customFormat="false" ht="32.8" hidden="false" customHeight="false" outlineLevel="0" collapsed="false">
      <c r="A302" s="51" t="s">
        <v>592</v>
      </c>
      <c r="B302" s="52" t="s">
        <v>47</v>
      </c>
      <c r="C302" s="53" t="n">
        <v>855</v>
      </c>
      <c r="D302" s="54" t="s">
        <v>593</v>
      </c>
      <c r="E302" s="55" t="s">
        <v>89</v>
      </c>
      <c r="F302" s="55" t="s">
        <v>541</v>
      </c>
      <c r="G302" s="56" t="n">
        <v>8</v>
      </c>
      <c r="H302" s="57"/>
      <c r="I302" s="57"/>
      <c r="J302" s="57"/>
      <c r="K302" s="57" t="n">
        <f aca="false">ROUND((H302*G302),2)</f>
        <v>0</v>
      </c>
      <c r="L302" s="57" t="n">
        <f aca="false">ROUND((I302*G302),2)</f>
        <v>0</v>
      </c>
      <c r="M302" s="57" t="n">
        <f aca="false">ROUND((L302+K302),2)</f>
        <v>0</v>
      </c>
      <c r="N302" s="57" t="n">
        <f aca="false">ROUND((IF(Q302="BDI 1",((1+($T$3/100))*H302),((1+($T$4/100))*H302))),2)</f>
        <v>0</v>
      </c>
      <c r="O302" s="57" t="n">
        <f aca="false">ROUND((IF(Q302="BDI 1",((1+($T$3/100))*I302),((1+($T$4/100))*I302))),2)</f>
        <v>0</v>
      </c>
      <c r="P302" s="57" t="n">
        <f aca="false">ROUND((N302+O302),2)</f>
        <v>0</v>
      </c>
      <c r="Q302" s="58" t="s">
        <v>32</v>
      </c>
      <c r="R302" s="57" t="n">
        <f aca="false">ROUND(N302*G302,2)</f>
        <v>0</v>
      </c>
      <c r="S302" s="57" t="n">
        <f aca="false">ROUND(O302*G302,2)</f>
        <v>0</v>
      </c>
      <c r="T302" s="59" t="n">
        <f aca="false">ROUND(R302+S302,2)</f>
        <v>0</v>
      </c>
      <c r="U302" s="0"/>
      <c r="V302" s="0"/>
      <c r="W302" s="0"/>
      <c r="X302" s="0"/>
      <c r="Y302" s="0"/>
      <c r="Z302" s="0"/>
      <c r="AA302" s="0"/>
      <c r="AB302" s="0"/>
      <c r="AC302" s="0"/>
    </row>
    <row r="303" customFormat="false" ht="22.35" hidden="false" customHeight="false" outlineLevel="0" collapsed="false">
      <c r="A303" s="51" t="s">
        <v>594</v>
      </c>
      <c r="B303" s="52" t="s">
        <v>47</v>
      </c>
      <c r="C303" s="53" t="n">
        <v>856</v>
      </c>
      <c r="D303" s="54" t="s">
        <v>595</v>
      </c>
      <c r="E303" s="55" t="s">
        <v>89</v>
      </c>
      <c r="F303" s="55" t="s">
        <v>541</v>
      </c>
      <c r="G303" s="56" t="n">
        <v>1</v>
      </c>
      <c r="H303" s="57"/>
      <c r="I303" s="57"/>
      <c r="J303" s="57"/>
      <c r="K303" s="57" t="n">
        <f aca="false">ROUND((H303*G303),2)</f>
        <v>0</v>
      </c>
      <c r="L303" s="57" t="n">
        <f aca="false">ROUND((I303*G303),2)</f>
        <v>0</v>
      </c>
      <c r="M303" s="57" t="n">
        <f aca="false">ROUND((L303+K303),2)</f>
        <v>0</v>
      </c>
      <c r="N303" s="57" t="n">
        <f aca="false">ROUND((IF(Q303="BDI 1",((1+($T$3/100))*H303),((1+($T$4/100))*H303))),2)</f>
        <v>0</v>
      </c>
      <c r="O303" s="57" t="n">
        <f aca="false">ROUND((IF(Q303="BDI 1",((1+($T$3/100))*I303),((1+($T$4/100))*I303))),2)</f>
        <v>0</v>
      </c>
      <c r="P303" s="57" t="n">
        <f aca="false">ROUND((N303+O303),2)</f>
        <v>0</v>
      </c>
      <c r="Q303" s="58" t="s">
        <v>32</v>
      </c>
      <c r="R303" s="57" t="n">
        <f aca="false">ROUND(N303*G303,2)</f>
        <v>0</v>
      </c>
      <c r="S303" s="57" t="n">
        <f aca="false">ROUND(O303*G303,2)</f>
        <v>0</v>
      </c>
      <c r="T303" s="59" t="n">
        <f aca="false">ROUND(R303+S303,2)</f>
        <v>0</v>
      </c>
      <c r="U303" s="0"/>
      <c r="V303" s="0"/>
      <c r="W303" s="0"/>
      <c r="X303" s="0"/>
      <c r="Y303" s="0"/>
      <c r="Z303" s="0"/>
      <c r="AA303" s="0"/>
      <c r="AB303" s="0"/>
      <c r="AC303" s="0"/>
    </row>
    <row r="304" customFormat="false" ht="22.35" hidden="false" customHeight="false" outlineLevel="0" collapsed="false">
      <c r="A304" s="51" t="s">
        <v>596</v>
      </c>
      <c r="B304" s="52" t="s">
        <v>47</v>
      </c>
      <c r="C304" s="53" t="n">
        <v>857</v>
      </c>
      <c r="D304" s="54" t="s">
        <v>597</v>
      </c>
      <c r="E304" s="55" t="s">
        <v>89</v>
      </c>
      <c r="F304" s="55" t="s">
        <v>541</v>
      </c>
      <c r="G304" s="56" t="n">
        <v>1</v>
      </c>
      <c r="H304" s="57"/>
      <c r="I304" s="57"/>
      <c r="J304" s="57"/>
      <c r="K304" s="57" t="n">
        <f aca="false">ROUND((H304*G304),2)</f>
        <v>0</v>
      </c>
      <c r="L304" s="57" t="n">
        <f aca="false">ROUND((I304*G304),2)</f>
        <v>0</v>
      </c>
      <c r="M304" s="57" t="n">
        <f aca="false">ROUND((L304+K304),2)</f>
        <v>0</v>
      </c>
      <c r="N304" s="57" t="n">
        <f aca="false">ROUND((IF(Q304="BDI 1",((1+($T$3/100))*H304),((1+($T$4/100))*H304))),2)</f>
        <v>0</v>
      </c>
      <c r="O304" s="57" t="n">
        <f aca="false">ROUND((IF(Q304="BDI 1",((1+($T$3/100))*I304),((1+($T$4/100))*I304))),2)</f>
        <v>0</v>
      </c>
      <c r="P304" s="57" t="n">
        <f aca="false">ROUND((N304+O304),2)</f>
        <v>0</v>
      </c>
      <c r="Q304" s="58" t="s">
        <v>32</v>
      </c>
      <c r="R304" s="57" t="n">
        <f aca="false">ROUND(N304*G304,2)</f>
        <v>0</v>
      </c>
      <c r="S304" s="57" t="n">
        <f aca="false">ROUND(O304*G304,2)</f>
        <v>0</v>
      </c>
      <c r="T304" s="59" t="n">
        <f aca="false">ROUND(R304+S304,2)</f>
        <v>0</v>
      </c>
      <c r="U304" s="0"/>
      <c r="V304" s="0"/>
      <c r="W304" s="0"/>
      <c r="X304" s="0"/>
      <c r="Y304" s="0"/>
      <c r="Z304" s="0"/>
      <c r="AA304" s="0"/>
      <c r="AB304" s="0"/>
      <c r="AC304" s="0"/>
    </row>
    <row r="305" customFormat="false" ht="15" hidden="false" customHeight="false" outlineLevel="0" collapsed="false">
      <c r="A305" s="46" t="s">
        <v>598</v>
      </c>
      <c r="B305" s="47"/>
      <c r="C305" s="48"/>
      <c r="D305" s="39" t="s">
        <v>599</v>
      </c>
      <c r="E305" s="39"/>
      <c r="F305" s="39"/>
      <c r="G305" s="49"/>
      <c r="H305" s="50"/>
      <c r="I305" s="50"/>
      <c r="J305" s="50"/>
      <c r="K305" s="50" t="n">
        <f aca="false">ROUND(SUM(K306:K312),2)</f>
        <v>0</v>
      </c>
      <c r="L305" s="50" t="n">
        <f aca="false">ROUND(SUM(L306:L312),2)</f>
        <v>0</v>
      </c>
      <c r="M305" s="50" t="n">
        <f aca="false">ROUND(SUM(M306:M312),2)</f>
        <v>0</v>
      </c>
      <c r="N305" s="50"/>
      <c r="O305" s="50"/>
      <c r="P305" s="50"/>
      <c r="Q305" s="50"/>
      <c r="R305" s="50" t="n">
        <f aca="false">ROUND(SUM(R306:R312),2)</f>
        <v>0</v>
      </c>
      <c r="S305" s="50" t="n">
        <f aca="false">ROUND(SUM(S306:S312),2)</f>
        <v>0</v>
      </c>
      <c r="T305" s="50" t="n">
        <f aca="false">ROUND(SUM(T306:T312),2)</f>
        <v>0</v>
      </c>
    </row>
    <row r="306" customFormat="false" ht="32.8" hidden="false" customHeight="false" outlineLevel="0" collapsed="false">
      <c r="A306" s="51" t="s">
        <v>600</v>
      </c>
      <c r="B306" s="52" t="s">
        <v>8</v>
      </c>
      <c r="C306" s="53" t="n">
        <v>91857</v>
      </c>
      <c r="D306" s="54" t="s">
        <v>601</v>
      </c>
      <c r="E306" s="55" t="s">
        <v>67</v>
      </c>
      <c r="F306" s="55" t="s">
        <v>541</v>
      </c>
      <c r="G306" s="56" t="n">
        <v>129.36</v>
      </c>
      <c r="H306" s="57"/>
      <c r="I306" s="57"/>
      <c r="J306" s="57"/>
      <c r="K306" s="57" t="n">
        <f aca="false">ROUND((H306*G306),2)</f>
        <v>0</v>
      </c>
      <c r="L306" s="57" t="n">
        <f aca="false">ROUND((I306*G306),2)</f>
        <v>0</v>
      </c>
      <c r="M306" s="57" t="n">
        <f aca="false">ROUND((L306+K306),2)</f>
        <v>0</v>
      </c>
      <c r="N306" s="57" t="n">
        <f aca="false">ROUND((IF(Q306="BDI 1",((1+($T$3/100))*H306),((1+($T$4/100))*H306))),2)</f>
        <v>0</v>
      </c>
      <c r="O306" s="57" t="n">
        <f aca="false">ROUND((IF(Q306="BDI 1",((1+($T$3/100))*I306),((1+($T$4/100))*I306))),2)</f>
        <v>0</v>
      </c>
      <c r="P306" s="57" t="n">
        <f aca="false">ROUND((N306+O306),2)</f>
        <v>0</v>
      </c>
      <c r="Q306" s="58" t="s">
        <v>32</v>
      </c>
      <c r="R306" s="57" t="n">
        <f aca="false">ROUND(N306*G306,2)</f>
        <v>0</v>
      </c>
      <c r="S306" s="57" t="n">
        <f aca="false">ROUND(O306*G306,2)</f>
        <v>0</v>
      </c>
      <c r="T306" s="59" t="n">
        <f aca="false">ROUND(R306+S306,2)</f>
        <v>0</v>
      </c>
      <c r="U306" s="0"/>
      <c r="V306" s="0"/>
      <c r="W306" s="0"/>
      <c r="X306" s="0"/>
      <c r="Y306" s="0"/>
      <c r="Z306" s="0"/>
      <c r="AA306" s="0"/>
      <c r="AB306" s="0"/>
      <c r="AC306" s="0"/>
    </row>
    <row r="307" customFormat="false" ht="32.8" hidden="false" customHeight="false" outlineLevel="0" collapsed="false">
      <c r="A307" s="51" t="s">
        <v>602</v>
      </c>
      <c r="B307" s="52" t="s">
        <v>8</v>
      </c>
      <c r="C307" s="53" t="n">
        <v>97667</v>
      </c>
      <c r="D307" s="54" t="s">
        <v>603</v>
      </c>
      <c r="E307" s="55" t="s">
        <v>67</v>
      </c>
      <c r="F307" s="55" t="s">
        <v>541</v>
      </c>
      <c r="G307" s="56" t="n">
        <v>100.2</v>
      </c>
      <c r="H307" s="57"/>
      <c r="I307" s="57"/>
      <c r="J307" s="57"/>
      <c r="K307" s="57" t="n">
        <f aca="false">ROUND((H307*G307),2)</f>
        <v>0</v>
      </c>
      <c r="L307" s="57" t="n">
        <f aca="false">ROUND((I307*G307),2)</f>
        <v>0</v>
      </c>
      <c r="M307" s="57" t="n">
        <f aca="false">ROUND((L307+K307),2)</f>
        <v>0</v>
      </c>
      <c r="N307" s="57" t="n">
        <f aca="false">ROUND((IF(Q307="BDI 1",((1+($T$3/100))*H307),((1+($T$4/100))*H307))),2)</f>
        <v>0</v>
      </c>
      <c r="O307" s="57" t="n">
        <f aca="false">ROUND((IF(Q307="BDI 1",((1+($T$3/100))*I307),((1+($T$4/100))*I307))),2)</f>
        <v>0</v>
      </c>
      <c r="P307" s="57" t="n">
        <f aca="false">ROUND((N307+O307),2)</f>
        <v>0</v>
      </c>
      <c r="Q307" s="58" t="s">
        <v>32</v>
      </c>
      <c r="R307" s="57" t="n">
        <f aca="false">ROUND(N307*G307,2)</f>
        <v>0</v>
      </c>
      <c r="S307" s="57" t="n">
        <f aca="false">ROUND(O307*G307,2)</f>
        <v>0</v>
      </c>
      <c r="T307" s="59" t="n">
        <f aca="false">ROUND(R307+S307,2)</f>
        <v>0</v>
      </c>
      <c r="U307" s="0"/>
      <c r="V307" s="0"/>
      <c r="W307" s="0"/>
      <c r="X307" s="0"/>
      <c r="Y307" s="0"/>
      <c r="Z307" s="0"/>
      <c r="AA307" s="0"/>
      <c r="AB307" s="0"/>
      <c r="AC307" s="0"/>
    </row>
    <row r="308" customFormat="false" ht="32.8" hidden="false" customHeight="false" outlineLevel="0" collapsed="false">
      <c r="A308" s="51" t="s">
        <v>604</v>
      </c>
      <c r="B308" s="52" t="s">
        <v>8</v>
      </c>
      <c r="C308" s="53" t="n">
        <v>91847</v>
      </c>
      <c r="D308" s="54" t="s">
        <v>605</v>
      </c>
      <c r="E308" s="55" t="s">
        <v>67</v>
      </c>
      <c r="F308" s="55" t="s">
        <v>541</v>
      </c>
      <c r="G308" s="56" t="n">
        <v>172.74</v>
      </c>
      <c r="H308" s="57"/>
      <c r="I308" s="57"/>
      <c r="J308" s="57"/>
      <c r="K308" s="57" t="n">
        <f aca="false">ROUND((H308*G308),2)</f>
        <v>0</v>
      </c>
      <c r="L308" s="57" t="n">
        <f aca="false">ROUND((I308*G308),2)</f>
        <v>0</v>
      </c>
      <c r="M308" s="57" t="n">
        <f aca="false">ROUND((L308+K308),2)</f>
        <v>0</v>
      </c>
      <c r="N308" s="57" t="n">
        <f aca="false">ROUND((IF(Q308="BDI 1",((1+($T$3/100))*H308),((1+($T$4/100))*H308))),2)</f>
        <v>0</v>
      </c>
      <c r="O308" s="57" t="n">
        <f aca="false">ROUND((IF(Q308="BDI 1",((1+($T$3/100))*I308),((1+($T$4/100))*I308))),2)</f>
        <v>0</v>
      </c>
      <c r="P308" s="57" t="n">
        <f aca="false">ROUND((N308+O308),2)</f>
        <v>0</v>
      </c>
      <c r="Q308" s="58" t="s">
        <v>32</v>
      </c>
      <c r="R308" s="57" t="n">
        <f aca="false">ROUND(N308*G308,2)</f>
        <v>0</v>
      </c>
      <c r="S308" s="57" t="n">
        <f aca="false">ROUND(O308*G308,2)</f>
        <v>0</v>
      </c>
      <c r="T308" s="59" t="n">
        <f aca="false">ROUND(R308+S308,2)</f>
        <v>0</v>
      </c>
      <c r="U308" s="0"/>
      <c r="V308" s="0"/>
      <c r="W308" s="0"/>
      <c r="X308" s="0"/>
      <c r="Y308" s="0"/>
      <c r="Z308" s="0"/>
      <c r="AA308" s="0"/>
      <c r="AB308" s="0"/>
      <c r="AC308" s="0"/>
    </row>
    <row r="309" customFormat="false" ht="32.8" hidden="false" customHeight="false" outlineLevel="0" collapsed="false">
      <c r="A309" s="51" t="s">
        <v>606</v>
      </c>
      <c r="B309" s="52" t="s">
        <v>8</v>
      </c>
      <c r="C309" s="53" t="n">
        <v>97669</v>
      </c>
      <c r="D309" s="54" t="s">
        <v>607</v>
      </c>
      <c r="E309" s="55" t="s">
        <v>67</v>
      </c>
      <c r="F309" s="55" t="s">
        <v>541</v>
      </c>
      <c r="G309" s="56" t="n">
        <v>14</v>
      </c>
      <c r="H309" s="57"/>
      <c r="I309" s="57"/>
      <c r="J309" s="57"/>
      <c r="K309" s="57" t="n">
        <f aca="false">ROUND((H309*G309),2)</f>
        <v>0</v>
      </c>
      <c r="L309" s="57" t="n">
        <f aca="false">ROUND((I309*G309),2)</f>
        <v>0</v>
      </c>
      <c r="M309" s="57" t="n">
        <f aca="false">ROUND((L309+K309),2)</f>
        <v>0</v>
      </c>
      <c r="N309" s="57" t="n">
        <f aca="false">ROUND((IF(Q309="BDI 1",((1+($T$3/100))*H309),((1+($T$4/100))*H309))),2)</f>
        <v>0</v>
      </c>
      <c r="O309" s="57" t="n">
        <f aca="false">ROUND((IF(Q309="BDI 1",((1+($T$3/100))*I309),((1+($T$4/100))*I309))),2)</f>
        <v>0</v>
      </c>
      <c r="P309" s="57" t="n">
        <f aca="false">ROUND((N309+O309),2)</f>
        <v>0</v>
      </c>
      <c r="Q309" s="58" t="s">
        <v>32</v>
      </c>
      <c r="R309" s="57" t="n">
        <f aca="false">ROUND(N309*G309,2)</f>
        <v>0</v>
      </c>
      <c r="S309" s="57" t="n">
        <f aca="false">ROUND(O309*G309,2)</f>
        <v>0</v>
      </c>
      <c r="T309" s="59" t="n">
        <f aca="false">ROUND(R309+S309,2)</f>
        <v>0</v>
      </c>
      <c r="U309" s="0"/>
      <c r="V309" s="0"/>
      <c r="W309" s="0"/>
      <c r="X309" s="0"/>
      <c r="Y309" s="0"/>
      <c r="Z309" s="0"/>
      <c r="AA309" s="0"/>
      <c r="AB309" s="0"/>
      <c r="AC309" s="0"/>
    </row>
    <row r="310" customFormat="false" ht="15" hidden="false" customHeight="false" outlineLevel="0" collapsed="false">
      <c r="A310" s="51" t="s">
        <v>608</v>
      </c>
      <c r="B310" s="52" t="s">
        <v>8</v>
      </c>
      <c r="C310" s="53" t="n">
        <v>93358</v>
      </c>
      <c r="D310" s="54" t="s">
        <v>609</v>
      </c>
      <c r="E310" s="55" t="s">
        <v>61</v>
      </c>
      <c r="F310" s="55" t="s">
        <v>541</v>
      </c>
      <c r="G310" s="56" t="n">
        <v>6.012</v>
      </c>
      <c r="H310" s="57"/>
      <c r="I310" s="57"/>
      <c r="J310" s="57"/>
      <c r="K310" s="57" t="n">
        <f aca="false">ROUND((H310*G310),2)</f>
        <v>0</v>
      </c>
      <c r="L310" s="57" t="n">
        <f aca="false">ROUND((I310*G310),2)</f>
        <v>0</v>
      </c>
      <c r="M310" s="57" t="n">
        <f aca="false">ROUND((L310+K310),2)</f>
        <v>0</v>
      </c>
      <c r="N310" s="57" t="n">
        <f aca="false">ROUND((IF(Q310="BDI 1",((1+($T$3/100))*H310),((1+($T$4/100))*H310))),2)</f>
        <v>0</v>
      </c>
      <c r="O310" s="57" t="n">
        <f aca="false">ROUND((IF(Q310="BDI 1",((1+($T$3/100))*I310),((1+($T$4/100))*I310))),2)</f>
        <v>0</v>
      </c>
      <c r="P310" s="57" t="n">
        <f aca="false">ROUND((N310+O310),2)</f>
        <v>0</v>
      </c>
      <c r="Q310" s="58" t="s">
        <v>32</v>
      </c>
      <c r="R310" s="57" t="n">
        <f aca="false">ROUND(N310*G310,2)</f>
        <v>0</v>
      </c>
      <c r="S310" s="57" t="n">
        <f aca="false">ROUND(O310*G310,2)</f>
        <v>0</v>
      </c>
      <c r="T310" s="59" t="n">
        <f aca="false">ROUND(R310+S310,2)</f>
        <v>0</v>
      </c>
      <c r="U310" s="0"/>
      <c r="V310" s="0"/>
      <c r="W310" s="0"/>
      <c r="X310" s="0"/>
      <c r="Y310" s="0"/>
      <c r="Z310" s="0"/>
      <c r="AA310" s="0"/>
      <c r="AB310" s="0"/>
      <c r="AC310" s="0"/>
    </row>
    <row r="311" customFormat="false" ht="22.35" hidden="false" customHeight="false" outlineLevel="0" collapsed="false">
      <c r="A311" s="51" t="s">
        <v>610</v>
      </c>
      <c r="B311" s="52" t="s">
        <v>8</v>
      </c>
      <c r="C311" s="53" t="n">
        <v>90447</v>
      </c>
      <c r="D311" s="54" t="s">
        <v>611</v>
      </c>
      <c r="E311" s="55" t="s">
        <v>67</v>
      </c>
      <c r="F311" s="55" t="s">
        <v>541</v>
      </c>
      <c r="G311" s="56" t="n">
        <v>129.36</v>
      </c>
      <c r="H311" s="57"/>
      <c r="I311" s="57"/>
      <c r="J311" s="57"/>
      <c r="K311" s="57" t="n">
        <f aca="false">ROUND((H311*G311),2)</f>
        <v>0</v>
      </c>
      <c r="L311" s="57" t="n">
        <f aca="false">ROUND((I311*G311),2)</f>
        <v>0</v>
      </c>
      <c r="M311" s="57" t="n">
        <f aca="false">ROUND((L311+K311),2)</f>
        <v>0</v>
      </c>
      <c r="N311" s="57" t="n">
        <f aca="false">ROUND((IF(Q311="BDI 1",((1+($T$3/100))*H311),((1+($T$4/100))*H311))),2)</f>
        <v>0</v>
      </c>
      <c r="O311" s="57" t="n">
        <f aca="false">ROUND((IF(Q311="BDI 1",((1+($T$3/100))*I311),((1+($T$4/100))*I311))),2)</f>
        <v>0</v>
      </c>
      <c r="P311" s="57" t="n">
        <f aca="false">ROUND((N311+O311),2)</f>
        <v>0</v>
      </c>
      <c r="Q311" s="58" t="s">
        <v>32</v>
      </c>
      <c r="R311" s="57" t="n">
        <f aca="false">ROUND(N311*G311,2)</f>
        <v>0</v>
      </c>
      <c r="S311" s="57" t="n">
        <f aca="false">ROUND(O311*G311,2)</f>
        <v>0</v>
      </c>
      <c r="T311" s="59" t="n">
        <f aca="false">ROUND(R311+S311,2)</f>
        <v>0</v>
      </c>
      <c r="U311" s="0"/>
      <c r="V311" s="0"/>
      <c r="W311" s="0"/>
      <c r="X311" s="0"/>
      <c r="Y311" s="0"/>
      <c r="Z311" s="0"/>
      <c r="AA311" s="0"/>
      <c r="AB311" s="0"/>
      <c r="AC311" s="0"/>
    </row>
    <row r="312" customFormat="false" ht="15" hidden="false" customHeight="false" outlineLevel="0" collapsed="false">
      <c r="A312" s="51" t="s">
        <v>612</v>
      </c>
      <c r="B312" s="52" t="s">
        <v>8</v>
      </c>
      <c r="C312" s="53" t="n">
        <v>93358</v>
      </c>
      <c r="D312" s="54" t="s">
        <v>609</v>
      </c>
      <c r="E312" s="55" t="s">
        <v>61</v>
      </c>
      <c r="F312" s="55" t="s">
        <v>541</v>
      </c>
      <c r="G312" s="56" t="n">
        <v>0.84</v>
      </c>
      <c r="H312" s="57"/>
      <c r="I312" s="57"/>
      <c r="J312" s="57"/>
      <c r="K312" s="57" t="n">
        <f aca="false">ROUND((H312*G312),2)</f>
        <v>0</v>
      </c>
      <c r="L312" s="57" t="n">
        <f aca="false">ROUND((I312*G312),2)</f>
        <v>0</v>
      </c>
      <c r="M312" s="57" t="n">
        <f aca="false">ROUND((L312+K312),2)</f>
        <v>0</v>
      </c>
      <c r="N312" s="57" t="n">
        <f aca="false">ROUND((IF(Q312="BDI 1",((1+($T$3/100))*H312),((1+($T$4/100))*H312))),2)</f>
        <v>0</v>
      </c>
      <c r="O312" s="57" t="n">
        <f aca="false">ROUND((IF(Q312="BDI 1",((1+($T$3/100))*I312),((1+($T$4/100))*I312))),2)</f>
        <v>0</v>
      </c>
      <c r="P312" s="57" t="n">
        <f aca="false">ROUND((N312+O312),2)</f>
        <v>0</v>
      </c>
      <c r="Q312" s="58" t="s">
        <v>32</v>
      </c>
      <c r="R312" s="57" t="n">
        <f aca="false">ROUND(N312*G312,2)</f>
        <v>0</v>
      </c>
      <c r="S312" s="57" t="n">
        <f aca="false">ROUND(O312*G312,2)</f>
        <v>0</v>
      </c>
      <c r="T312" s="59" t="n">
        <f aca="false">ROUND(R312+S312,2)</f>
        <v>0</v>
      </c>
      <c r="U312" s="0"/>
      <c r="V312" s="0"/>
      <c r="W312" s="0"/>
      <c r="X312" s="0"/>
      <c r="Y312" s="0"/>
      <c r="Z312" s="0"/>
      <c r="AA312" s="0"/>
      <c r="AB312" s="0"/>
      <c r="AC312" s="0"/>
    </row>
    <row r="313" customFormat="false" ht="15" hidden="false" customHeight="false" outlineLevel="0" collapsed="false">
      <c r="A313" s="46" t="s">
        <v>613</v>
      </c>
      <c r="B313" s="47"/>
      <c r="C313" s="48"/>
      <c r="D313" s="39" t="s">
        <v>614</v>
      </c>
      <c r="E313" s="39"/>
      <c r="F313" s="39"/>
      <c r="G313" s="49"/>
      <c r="H313" s="50"/>
      <c r="I313" s="50"/>
      <c r="J313" s="50"/>
      <c r="K313" s="50" t="n">
        <f aca="false">ROUND(SUM(K314:K317),2)</f>
        <v>0</v>
      </c>
      <c r="L313" s="50" t="n">
        <f aca="false">ROUND(SUM(L314:L317),2)</f>
        <v>0</v>
      </c>
      <c r="M313" s="50" t="n">
        <f aca="false">ROUND(SUM(M314:M317),2)</f>
        <v>0</v>
      </c>
      <c r="N313" s="50"/>
      <c r="O313" s="50"/>
      <c r="P313" s="50"/>
      <c r="Q313" s="50"/>
      <c r="R313" s="50" t="n">
        <f aca="false">ROUND(SUM(R314:R317),2)</f>
        <v>0</v>
      </c>
      <c r="S313" s="50" t="n">
        <f aca="false">ROUND(SUM(S314:S317),2)</f>
        <v>0</v>
      </c>
      <c r="T313" s="50" t="n">
        <f aca="false">ROUND(SUM(T314:T317),2)</f>
        <v>0</v>
      </c>
    </row>
    <row r="314" customFormat="false" ht="32.8" hidden="false" customHeight="false" outlineLevel="0" collapsed="false">
      <c r="A314" s="51" t="s">
        <v>615</v>
      </c>
      <c r="B314" s="52" t="s">
        <v>8</v>
      </c>
      <c r="C314" s="53" t="n">
        <v>93008</v>
      </c>
      <c r="D314" s="54" t="s">
        <v>616</v>
      </c>
      <c r="E314" s="55" t="s">
        <v>67</v>
      </c>
      <c r="F314" s="55" t="s">
        <v>541</v>
      </c>
      <c r="G314" s="56" t="n">
        <v>13.7</v>
      </c>
      <c r="H314" s="57"/>
      <c r="I314" s="57"/>
      <c r="J314" s="57"/>
      <c r="K314" s="57" t="n">
        <f aca="false">ROUND((H314*G314),2)</f>
        <v>0</v>
      </c>
      <c r="L314" s="57" t="n">
        <f aca="false">ROUND((I314*G314),2)</f>
        <v>0</v>
      </c>
      <c r="M314" s="57" t="n">
        <f aca="false">ROUND((L314+K314),2)</f>
        <v>0</v>
      </c>
      <c r="N314" s="57" t="n">
        <f aca="false">ROUND((IF(Q314="BDI 1",((1+($T$3/100))*H314),((1+($T$4/100))*H314))),2)</f>
        <v>0</v>
      </c>
      <c r="O314" s="57" t="n">
        <f aca="false">ROUND((IF(Q314="BDI 1",((1+($T$3/100))*I314),((1+($T$4/100))*I314))),2)</f>
        <v>0</v>
      </c>
      <c r="P314" s="57" t="n">
        <f aca="false">ROUND((N314+O314),2)</f>
        <v>0</v>
      </c>
      <c r="Q314" s="58" t="s">
        <v>32</v>
      </c>
      <c r="R314" s="57" t="n">
        <f aca="false">ROUND(N314*G314,2)</f>
        <v>0</v>
      </c>
      <c r="S314" s="57" t="n">
        <f aca="false">ROUND(O314*G314,2)</f>
        <v>0</v>
      </c>
      <c r="T314" s="59" t="n">
        <f aca="false">ROUND(R314+S314,2)</f>
        <v>0</v>
      </c>
      <c r="U314" s="0"/>
      <c r="V314" s="0"/>
      <c r="W314" s="0"/>
      <c r="X314" s="0"/>
      <c r="Y314" s="0"/>
      <c r="Z314" s="0"/>
      <c r="AA314" s="0"/>
      <c r="AB314" s="0"/>
      <c r="AC314" s="0"/>
    </row>
    <row r="315" customFormat="false" ht="32.8" hidden="false" customHeight="false" outlineLevel="0" collapsed="false">
      <c r="A315" s="51" t="s">
        <v>617</v>
      </c>
      <c r="B315" s="52" t="s">
        <v>8</v>
      </c>
      <c r="C315" s="53" t="n">
        <v>91869</v>
      </c>
      <c r="D315" s="54" t="s">
        <v>618</v>
      </c>
      <c r="E315" s="55" t="s">
        <v>67</v>
      </c>
      <c r="F315" s="55" t="s">
        <v>541</v>
      </c>
      <c r="G315" s="56" t="n">
        <v>81.5</v>
      </c>
      <c r="H315" s="57"/>
      <c r="I315" s="57"/>
      <c r="J315" s="57"/>
      <c r="K315" s="57" t="n">
        <f aca="false">ROUND((H315*G315),2)</f>
        <v>0</v>
      </c>
      <c r="L315" s="57" t="n">
        <f aca="false">ROUND((I315*G315),2)</f>
        <v>0</v>
      </c>
      <c r="M315" s="57" t="n">
        <f aca="false">ROUND((L315+K315),2)</f>
        <v>0</v>
      </c>
      <c r="N315" s="57" t="n">
        <f aca="false">ROUND((IF(Q315="BDI 1",((1+($T$3/100))*H315),((1+($T$4/100))*H315))),2)</f>
        <v>0</v>
      </c>
      <c r="O315" s="57" t="n">
        <f aca="false">ROUND((IF(Q315="BDI 1",((1+($T$3/100))*I315),((1+($T$4/100))*I315))),2)</f>
        <v>0</v>
      </c>
      <c r="P315" s="57" t="n">
        <f aca="false">ROUND((N315+O315),2)</f>
        <v>0</v>
      </c>
      <c r="Q315" s="58" t="s">
        <v>32</v>
      </c>
      <c r="R315" s="57" t="n">
        <f aca="false">ROUND(N315*G315,2)</f>
        <v>0</v>
      </c>
      <c r="S315" s="57" t="n">
        <f aca="false">ROUND(O315*G315,2)</f>
        <v>0</v>
      </c>
      <c r="T315" s="59" t="n">
        <f aca="false">ROUND(R315+S315,2)</f>
        <v>0</v>
      </c>
      <c r="U315" s="0"/>
      <c r="V315" s="0"/>
      <c r="W315" s="0"/>
      <c r="X315" s="0"/>
      <c r="Y315" s="0"/>
      <c r="Z315" s="0"/>
      <c r="AA315" s="0"/>
      <c r="AB315" s="0"/>
      <c r="AC315" s="0"/>
    </row>
    <row r="316" customFormat="false" ht="32.8" hidden="false" customHeight="false" outlineLevel="0" collapsed="false">
      <c r="A316" s="51" t="s">
        <v>619</v>
      </c>
      <c r="B316" s="52" t="s">
        <v>8</v>
      </c>
      <c r="C316" s="53" t="n">
        <v>91866</v>
      </c>
      <c r="D316" s="54" t="s">
        <v>620</v>
      </c>
      <c r="E316" s="55" t="s">
        <v>67</v>
      </c>
      <c r="F316" s="55" t="s">
        <v>541</v>
      </c>
      <c r="G316" s="56" t="n">
        <v>1</v>
      </c>
      <c r="H316" s="57"/>
      <c r="I316" s="57"/>
      <c r="J316" s="57"/>
      <c r="K316" s="57" t="n">
        <f aca="false">ROUND((H316*G316),2)</f>
        <v>0</v>
      </c>
      <c r="L316" s="57" t="n">
        <f aca="false">ROUND((I316*G316),2)</f>
        <v>0</v>
      </c>
      <c r="M316" s="57" t="n">
        <f aca="false">ROUND((L316+K316),2)</f>
        <v>0</v>
      </c>
      <c r="N316" s="57" t="n">
        <f aca="false">ROUND((IF(Q316="BDI 1",((1+($T$3/100))*H316),((1+($T$4/100))*H316))),2)</f>
        <v>0</v>
      </c>
      <c r="O316" s="57" t="n">
        <f aca="false">ROUND((IF(Q316="BDI 1",((1+($T$3/100))*I316),((1+($T$4/100))*I316))),2)</f>
        <v>0</v>
      </c>
      <c r="P316" s="57" t="n">
        <f aca="false">ROUND((N316+O316),2)</f>
        <v>0</v>
      </c>
      <c r="Q316" s="58" t="s">
        <v>32</v>
      </c>
      <c r="R316" s="57" t="n">
        <f aca="false">ROUND(N316*G316,2)</f>
        <v>0</v>
      </c>
      <c r="S316" s="57" t="n">
        <f aca="false">ROUND(O316*G316,2)</f>
        <v>0</v>
      </c>
      <c r="T316" s="59" t="n">
        <f aca="false">ROUND(R316+S316,2)</f>
        <v>0</v>
      </c>
      <c r="U316" s="0"/>
      <c r="V316" s="0"/>
      <c r="W316" s="0"/>
      <c r="X316" s="0"/>
      <c r="Y316" s="0"/>
      <c r="Z316" s="0"/>
      <c r="AA316" s="0"/>
      <c r="AB316" s="0"/>
      <c r="AC316" s="0"/>
    </row>
    <row r="317" customFormat="false" ht="32.8" hidden="false" customHeight="false" outlineLevel="0" collapsed="false">
      <c r="A317" s="51" t="s">
        <v>621</v>
      </c>
      <c r="B317" s="52" t="s">
        <v>8</v>
      </c>
      <c r="C317" s="53" t="n">
        <v>93010</v>
      </c>
      <c r="D317" s="54" t="s">
        <v>622</v>
      </c>
      <c r="E317" s="55" t="s">
        <v>67</v>
      </c>
      <c r="F317" s="55" t="s">
        <v>541</v>
      </c>
      <c r="G317" s="56" t="n">
        <v>24.6</v>
      </c>
      <c r="H317" s="57"/>
      <c r="I317" s="57"/>
      <c r="J317" s="57"/>
      <c r="K317" s="57" t="n">
        <f aca="false">ROUND((H317*G317),2)</f>
        <v>0</v>
      </c>
      <c r="L317" s="57" t="n">
        <f aca="false">ROUND((I317*G317),2)</f>
        <v>0</v>
      </c>
      <c r="M317" s="57" t="n">
        <f aca="false">ROUND((L317+K317),2)</f>
        <v>0</v>
      </c>
      <c r="N317" s="57" t="n">
        <f aca="false">ROUND((IF(Q317="BDI 1",((1+($T$3/100))*H317),((1+($T$4/100))*H317))),2)</f>
        <v>0</v>
      </c>
      <c r="O317" s="57" t="n">
        <f aca="false">ROUND((IF(Q317="BDI 1",((1+($T$3/100))*I317),((1+($T$4/100))*I317))),2)</f>
        <v>0</v>
      </c>
      <c r="P317" s="57" t="n">
        <f aca="false">ROUND((N317+O317),2)</f>
        <v>0</v>
      </c>
      <c r="Q317" s="58" t="s">
        <v>32</v>
      </c>
      <c r="R317" s="57" t="n">
        <f aca="false">ROUND(N317*G317,2)</f>
        <v>0</v>
      </c>
      <c r="S317" s="57" t="n">
        <f aca="false">ROUND(O317*G317,2)</f>
        <v>0</v>
      </c>
      <c r="T317" s="59" t="n">
        <f aca="false">ROUND(R317+S317,2)</f>
        <v>0</v>
      </c>
      <c r="U317" s="0"/>
      <c r="V317" s="0"/>
      <c r="W317" s="0"/>
      <c r="X317" s="0"/>
      <c r="Y317" s="0"/>
      <c r="Z317" s="0"/>
      <c r="AA317" s="0"/>
      <c r="AB317" s="0"/>
      <c r="AC317" s="0"/>
    </row>
    <row r="318" customFormat="false" ht="15" hidden="false" customHeight="false" outlineLevel="0" collapsed="false">
      <c r="A318" s="46" t="s">
        <v>623</v>
      </c>
      <c r="B318" s="47"/>
      <c r="C318" s="48"/>
      <c r="D318" s="39" t="s">
        <v>624</v>
      </c>
      <c r="E318" s="39"/>
      <c r="F318" s="39"/>
      <c r="G318" s="49"/>
      <c r="H318" s="50"/>
      <c r="I318" s="50"/>
      <c r="J318" s="50"/>
      <c r="K318" s="50" t="n">
        <f aca="false">ROUND(SUM(K319:K320),2)</f>
        <v>0</v>
      </c>
      <c r="L318" s="50" t="n">
        <f aca="false">ROUND(SUM(L319:L320),2)</f>
        <v>0</v>
      </c>
      <c r="M318" s="50" t="n">
        <f aca="false">ROUND(SUM(M319:M320),2)</f>
        <v>0</v>
      </c>
      <c r="N318" s="50"/>
      <c r="O318" s="50"/>
      <c r="P318" s="50"/>
      <c r="Q318" s="50"/>
      <c r="R318" s="50" t="n">
        <f aca="false">ROUND(SUM(R319:R320),2)</f>
        <v>0</v>
      </c>
      <c r="S318" s="50" t="n">
        <f aca="false">ROUND(SUM(S319:S320),2)</f>
        <v>0</v>
      </c>
      <c r="T318" s="50" t="n">
        <f aca="false">ROUND(SUM(T319:T320),2)</f>
        <v>0</v>
      </c>
    </row>
    <row r="319" customFormat="false" ht="36" hidden="false" customHeight="true" outlineLevel="0" collapsed="false">
      <c r="A319" s="51" t="s">
        <v>625</v>
      </c>
      <c r="B319" s="52" t="s">
        <v>47</v>
      </c>
      <c r="C319" s="53" t="n">
        <v>868</v>
      </c>
      <c r="D319" s="54" t="s">
        <v>626</v>
      </c>
      <c r="E319" s="55" t="s">
        <v>89</v>
      </c>
      <c r="F319" s="55" t="s">
        <v>541</v>
      </c>
      <c r="G319" s="56" t="n">
        <v>51</v>
      </c>
      <c r="H319" s="57"/>
      <c r="I319" s="57"/>
      <c r="J319" s="57"/>
      <c r="K319" s="57" t="n">
        <f aca="false">ROUND((H319*G319),2)</f>
        <v>0</v>
      </c>
      <c r="L319" s="57" t="n">
        <f aca="false">ROUND((I319*G319),2)</f>
        <v>0</v>
      </c>
      <c r="M319" s="57" t="n">
        <f aca="false">ROUND((L319+K319),2)</f>
        <v>0</v>
      </c>
      <c r="N319" s="57" t="n">
        <f aca="false">ROUND((IF(Q319="BDI 1",((1+($T$3/100))*H319),((1+($T$4/100))*H319))),2)</f>
        <v>0</v>
      </c>
      <c r="O319" s="57" t="n">
        <f aca="false">ROUND((IF(Q319="BDI 1",((1+($T$3/100))*I319),((1+($T$4/100))*I319))),2)</f>
        <v>0</v>
      </c>
      <c r="P319" s="57" t="n">
        <f aca="false">ROUND((N319+O319),2)</f>
        <v>0</v>
      </c>
      <c r="Q319" s="58" t="s">
        <v>32</v>
      </c>
      <c r="R319" s="57" t="n">
        <f aca="false">ROUND(N319*G319,2)</f>
        <v>0</v>
      </c>
      <c r="S319" s="57" t="n">
        <f aca="false">ROUND(O319*G319,2)</f>
        <v>0</v>
      </c>
      <c r="T319" s="59" t="n">
        <f aca="false">ROUND(R319+S319,2)</f>
        <v>0</v>
      </c>
      <c r="U319" s="0"/>
      <c r="V319" s="0"/>
      <c r="W319" s="0"/>
      <c r="X319" s="0"/>
      <c r="Y319" s="0"/>
      <c r="Z319" s="0"/>
      <c r="AA319" s="0"/>
      <c r="AB319" s="0"/>
      <c r="AC319" s="0"/>
    </row>
    <row r="320" customFormat="false" ht="36" hidden="false" customHeight="true" outlineLevel="0" collapsed="false">
      <c r="A320" s="51" t="s">
        <v>627</v>
      </c>
      <c r="B320" s="52" t="s">
        <v>47</v>
      </c>
      <c r="C320" s="53" t="n">
        <v>1192</v>
      </c>
      <c r="D320" s="54" t="s">
        <v>628</v>
      </c>
      <c r="E320" s="55" t="s">
        <v>89</v>
      </c>
      <c r="F320" s="55" t="s">
        <v>541</v>
      </c>
      <c r="G320" s="56" t="n">
        <v>8</v>
      </c>
      <c r="H320" s="57"/>
      <c r="I320" s="57"/>
      <c r="J320" s="57"/>
      <c r="K320" s="57" t="n">
        <f aca="false">ROUND((H320*G320),2)</f>
        <v>0</v>
      </c>
      <c r="L320" s="57" t="n">
        <f aca="false">ROUND((I320*G320),2)</f>
        <v>0</v>
      </c>
      <c r="M320" s="57" t="n">
        <f aca="false">ROUND((L320+K320),2)</f>
        <v>0</v>
      </c>
      <c r="N320" s="57" t="n">
        <f aca="false">ROUND((IF(Q320="BDI 1",((1+($T$3/100))*H320),((1+($T$4/100))*H320))),2)</f>
        <v>0</v>
      </c>
      <c r="O320" s="57" t="n">
        <f aca="false">ROUND((IF(Q320="BDI 1",((1+($T$3/100))*I320),((1+($T$4/100))*I320))),2)</f>
        <v>0</v>
      </c>
      <c r="P320" s="57" t="n">
        <f aca="false">ROUND((N320+O320),2)</f>
        <v>0</v>
      </c>
      <c r="Q320" s="58" t="s">
        <v>32</v>
      </c>
      <c r="R320" s="57" t="n">
        <f aca="false">ROUND(N320*G320,2)</f>
        <v>0</v>
      </c>
      <c r="S320" s="57" t="n">
        <f aca="false">ROUND(O320*G320,2)</f>
        <v>0</v>
      </c>
      <c r="T320" s="59" t="n">
        <f aca="false">ROUND(R320+S320,2)</f>
        <v>0</v>
      </c>
      <c r="U320" s="0"/>
      <c r="V320" s="0"/>
      <c r="W320" s="0"/>
      <c r="X320" s="0"/>
      <c r="Y320" s="0"/>
      <c r="Z320" s="0"/>
      <c r="AA320" s="0"/>
      <c r="AB320" s="0"/>
      <c r="AC320" s="0"/>
    </row>
    <row r="321" customFormat="false" ht="15" hidden="false" customHeight="false" outlineLevel="0" collapsed="false">
      <c r="A321" s="46" t="s">
        <v>629</v>
      </c>
      <c r="B321" s="47"/>
      <c r="C321" s="48"/>
      <c r="D321" s="39" t="s">
        <v>630</v>
      </c>
      <c r="E321" s="39"/>
      <c r="F321" s="39"/>
      <c r="G321" s="49"/>
      <c r="H321" s="50"/>
      <c r="I321" s="50"/>
      <c r="J321" s="50"/>
      <c r="K321" s="50" t="n">
        <f aca="false">ROUND(SUM(K322:K323),2)</f>
        <v>0</v>
      </c>
      <c r="L321" s="50" t="n">
        <f aca="false">ROUND(SUM(L322:L323),2)</f>
        <v>0</v>
      </c>
      <c r="M321" s="50" t="n">
        <f aca="false">ROUND(SUM(M322:M323),2)</f>
        <v>0</v>
      </c>
      <c r="N321" s="50"/>
      <c r="O321" s="50"/>
      <c r="P321" s="50"/>
      <c r="Q321" s="50"/>
      <c r="R321" s="50" t="n">
        <f aca="false">ROUND(SUM(R322:R323),2)</f>
        <v>0</v>
      </c>
      <c r="S321" s="50" t="n">
        <f aca="false">ROUND(SUM(S322:S323),2)</f>
        <v>0</v>
      </c>
      <c r="T321" s="50" t="n">
        <f aca="false">ROUND(SUM(T322:T323),2)</f>
        <v>0</v>
      </c>
    </row>
    <row r="322" customFormat="false" ht="43.25" hidden="false" customHeight="false" outlineLevel="0" collapsed="false">
      <c r="A322" s="51" t="s">
        <v>631</v>
      </c>
      <c r="B322" s="52" t="s">
        <v>8</v>
      </c>
      <c r="C322" s="53" t="n">
        <v>101878</v>
      </c>
      <c r="D322" s="54" t="s">
        <v>632</v>
      </c>
      <c r="E322" s="55" t="s">
        <v>89</v>
      </c>
      <c r="F322" s="55" t="s">
        <v>541</v>
      </c>
      <c r="G322" s="56" t="n">
        <v>1</v>
      </c>
      <c r="H322" s="57"/>
      <c r="I322" s="57"/>
      <c r="J322" s="57"/>
      <c r="K322" s="57" t="n">
        <f aca="false">ROUND((H322*G322),2)</f>
        <v>0</v>
      </c>
      <c r="L322" s="57" t="n">
        <f aca="false">ROUND((I322*G322),2)</f>
        <v>0</v>
      </c>
      <c r="M322" s="57" t="n">
        <f aca="false">ROUND((L322+K322),2)</f>
        <v>0</v>
      </c>
      <c r="N322" s="57" t="n">
        <f aca="false">ROUND((IF(Q322="BDI 1",((1+($T$3/100))*H322),((1+($T$4/100))*H322))),2)</f>
        <v>0</v>
      </c>
      <c r="O322" s="57" t="n">
        <f aca="false">ROUND((IF(Q322="BDI 1",((1+($T$3/100))*I322),((1+($T$4/100))*I322))),2)</f>
        <v>0</v>
      </c>
      <c r="P322" s="57" t="n">
        <f aca="false">ROUND((N322+O322),2)</f>
        <v>0</v>
      </c>
      <c r="Q322" s="58" t="s">
        <v>32</v>
      </c>
      <c r="R322" s="57" t="n">
        <f aca="false">ROUND(N322*G322,2)</f>
        <v>0</v>
      </c>
      <c r="S322" s="57" t="n">
        <f aca="false">ROUND(O322*G322,2)</f>
        <v>0</v>
      </c>
      <c r="T322" s="59" t="n">
        <f aca="false">ROUND(R322+S322,2)</f>
        <v>0</v>
      </c>
      <c r="U322" s="0"/>
      <c r="V322" s="0"/>
      <c r="W322" s="0"/>
      <c r="X322" s="0"/>
      <c r="Y322" s="0"/>
      <c r="Z322" s="0"/>
      <c r="AA322" s="0"/>
      <c r="AB322" s="0"/>
      <c r="AC322" s="0"/>
    </row>
    <row r="323" customFormat="false" ht="36" hidden="false" customHeight="true" outlineLevel="0" collapsed="false">
      <c r="A323" s="51" t="s">
        <v>633</v>
      </c>
      <c r="B323" s="52" t="s">
        <v>47</v>
      </c>
      <c r="C323" s="53" t="n">
        <v>858</v>
      </c>
      <c r="D323" s="54" t="s">
        <v>634</v>
      </c>
      <c r="E323" s="55" t="s">
        <v>89</v>
      </c>
      <c r="F323" s="55" t="s">
        <v>541</v>
      </c>
      <c r="G323" s="56" t="n">
        <v>1</v>
      </c>
      <c r="H323" s="57"/>
      <c r="I323" s="57"/>
      <c r="J323" s="57"/>
      <c r="K323" s="57" t="n">
        <f aca="false">ROUND((H323*G323),2)</f>
        <v>0</v>
      </c>
      <c r="L323" s="57" t="n">
        <f aca="false">ROUND((I323*G323),2)</f>
        <v>0</v>
      </c>
      <c r="M323" s="57" t="n">
        <f aca="false">ROUND((L323+K323),2)</f>
        <v>0</v>
      </c>
      <c r="N323" s="57" t="n">
        <f aca="false">ROUND((IF(Q323="BDI 1",((1+($T$3/100))*H323),((1+($T$4/100))*H323))),2)</f>
        <v>0</v>
      </c>
      <c r="O323" s="57" t="n">
        <f aca="false">ROUND((IF(Q323="BDI 1",((1+($T$3/100))*I323),((1+($T$4/100))*I323))),2)</f>
        <v>0</v>
      </c>
      <c r="P323" s="57" t="n">
        <f aca="false">ROUND((N323+O323),2)</f>
        <v>0</v>
      </c>
      <c r="Q323" s="58" t="s">
        <v>32</v>
      </c>
      <c r="R323" s="57" t="n">
        <f aca="false">ROUND(N323*G323,2)</f>
        <v>0</v>
      </c>
      <c r="S323" s="57" t="n">
        <f aca="false">ROUND(O323*G323,2)</f>
        <v>0</v>
      </c>
      <c r="T323" s="59" t="n">
        <f aca="false">ROUND(R323+S323,2)</f>
        <v>0</v>
      </c>
      <c r="U323" s="0"/>
      <c r="V323" s="0"/>
      <c r="W323" s="0"/>
      <c r="X323" s="0"/>
      <c r="Y323" s="0"/>
      <c r="Z323" s="0"/>
      <c r="AA323" s="0"/>
      <c r="AB323" s="0"/>
      <c r="AC323" s="0"/>
    </row>
    <row r="324" customFormat="false" ht="15" hidden="false" customHeight="false" outlineLevel="0" collapsed="false">
      <c r="A324" s="28"/>
      <c r="B324" s="28"/>
      <c r="C324" s="31"/>
      <c r="D324" s="61"/>
      <c r="E324" s="31"/>
      <c r="F324" s="31"/>
      <c r="G324" s="32"/>
      <c r="H324" s="62"/>
      <c r="I324" s="62"/>
      <c r="J324" s="62"/>
      <c r="K324" s="62"/>
      <c r="L324" s="62"/>
      <c r="M324" s="62"/>
      <c r="N324" s="34"/>
      <c r="O324" s="34"/>
      <c r="P324" s="34"/>
      <c r="Q324" s="34"/>
      <c r="R324" s="34"/>
      <c r="S324" s="34"/>
      <c r="T324" s="35"/>
    </row>
    <row r="325" customFormat="false" ht="15" hidden="false" customHeight="false" outlineLevel="0" collapsed="false">
      <c r="A325" s="36" t="n">
        <v>15</v>
      </c>
      <c r="B325" s="37"/>
      <c r="C325" s="38"/>
      <c r="D325" s="39" t="s">
        <v>635</v>
      </c>
      <c r="E325" s="40"/>
      <c r="F325" s="40"/>
      <c r="G325" s="41"/>
      <c r="H325" s="41"/>
      <c r="I325" s="41"/>
      <c r="J325" s="42"/>
      <c r="K325" s="43" t="n">
        <f aca="false">ROUND((SUM(K326:K335)),2)</f>
        <v>0</v>
      </c>
      <c r="L325" s="43" t="n">
        <f aca="false">ROUND((SUM(L326:L335)),2)</f>
        <v>0</v>
      </c>
      <c r="M325" s="43" t="n">
        <f aca="false">ROUND((SUM(M326:M335)),2)</f>
        <v>0</v>
      </c>
      <c r="N325" s="44"/>
      <c r="O325" s="44"/>
      <c r="P325" s="44"/>
      <c r="Q325" s="44"/>
      <c r="R325" s="43" t="n">
        <f aca="false">ROUND((SUM(R326:R335)),2)</f>
        <v>0</v>
      </c>
      <c r="S325" s="43" t="n">
        <f aca="false">ROUND((SUM(S326:S335)),2)</f>
        <v>0</v>
      </c>
      <c r="T325" s="43" t="n">
        <f aca="false">ROUND((SUM(T326:T335)),2)</f>
        <v>0</v>
      </c>
    </row>
    <row r="326" customFormat="false" ht="15" hidden="false" customHeight="false" outlineLevel="0" collapsed="false">
      <c r="A326" s="51" t="s">
        <v>636</v>
      </c>
      <c r="B326" s="52" t="s">
        <v>47</v>
      </c>
      <c r="C326" s="53" t="n">
        <v>836</v>
      </c>
      <c r="D326" s="54" t="s">
        <v>637</v>
      </c>
      <c r="E326" s="55" t="s">
        <v>67</v>
      </c>
      <c r="F326" s="55" t="s">
        <v>638</v>
      </c>
      <c r="G326" s="56" t="n">
        <v>1</v>
      </c>
      <c r="H326" s="57"/>
      <c r="I326" s="57"/>
      <c r="J326" s="57"/>
      <c r="K326" s="57" t="n">
        <f aca="false">ROUND((H326*G326),2)</f>
        <v>0</v>
      </c>
      <c r="L326" s="57" t="n">
        <f aca="false">ROUND((I326*G326),2)</f>
        <v>0</v>
      </c>
      <c r="M326" s="57" t="n">
        <f aca="false">ROUND((L326+K326),2)</f>
        <v>0</v>
      </c>
      <c r="N326" s="57" t="n">
        <f aca="false">ROUND((IF(Q326="BDI 1",((1+($T$3/100))*H326),((1+($T$4/100))*H326))),2)</f>
        <v>0</v>
      </c>
      <c r="O326" s="57" t="n">
        <f aca="false">ROUND((IF(Q326="BDI 1",((1+($T$3/100))*I326),((1+($T$4/100))*I326))),2)</f>
        <v>0</v>
      </c>
      <c r="P326" s="57" t="n">
        <f aca="false">ROUND((N326+O326),2)</f>
        <v>0</v>
      </c>
      <c r="Q326" s="58" t="s">
        <v>32</v>
      </c>
      <c r="R326" s="57" t="n">
        <f aca="false">ROUND(N326*G326,2)</f>
        <v>0</v>
      </c>
      <c r="S326" s="57" t="n">
        <f aca="false">ROUND(O326*G326,2)</f>
        <v>0</v>
      </c>
      <c r="T326" s="59" t="n">
        <f aca="false">ROUND(R326+S326,2)</f>
        <v>0</v>
      </c>
    </row>
    <row r="327" customFormat="false" ht="32.8" hidden="false" customHeight="false" outlineLevel="0" collapsed="false">
      <c r="A327" s="51" t="s">
        <v>639</v>
      </c>
      <c r="B327" s="52" t="s">
        <v>8</v>
      </c>
      <c r="C327" s="53" t="n">
        <v>95695</v>
      </c>
      <c r="D327" s="54" t="s">
        <v>640</v>
      </c>
      <c r="E327" s="55" t="s">
        <v>89</v>
      </c>
      <c r="F327" s="55" t="s">
        <v>641</v>
      </c>
      <c r="G327" s="56" t="n">
        <v>1</v>
      </c>
      <c r="H327" s="57"/>
      <c r="I327" s="57"/>
      <c r="J327" s="57"/>
      <c r="K327" s="57" t="n">
        <f aca="false">ROUND((H327*G327),2)</f>
        <v>0</v>
      </c>
      <c r="L327" s="57" t="n">
        <f aca="false">ROUND((I327*G327),2)</f>
        <v>0</v>
      </c>
      <c r="M327" s="57" t="n">
        <f aca="false">ROUND((L327+K327),2)</f>
        <v>0</v>
      </c>
      <c r="N327" s="57" t="n">
        <f aca="false">ROUND((IF(Q327="BDI 1",((1+($T$3/100))*H327),((1+($T$4/100))*H327))),2)</f>
        <v>0</v>
      </c>
      <c r="O327" s="57" t="n">
        <f aca="false">ROUND((IF(Q327="BDI 1",((1+($T$3/100))*I327),((1+($T$4/100))*I327))),2)</f>
        <v>0</v>
      </c>
      <c r="P327" s="57" t="n">
        <f aca="false">ROUND((N327+O327),2)</f>
        <v>0</v>
      </c>
      <c r="Q327" s="58" t="s">
        <v>32</v>
      </c>
      <c r="R327" s="57" t="n">
        <f aca="false">ROUND(N327*G327,2)</f>
        <v>0</v>
      </c>
      <c r="S327" s="57" t="n">
        <f aca="false">ROUND(O327*G327,2)</f>
        <v>0</v>
      </c>
      <c r="T327" s="59" t="n">
        <f aca="false">ROUND(R327+S327,2)</f>
        <v>0</v>
      </c>
    </row>
    <row r="328" customFormat="false" ht="32.8" hidden="false" customHeight="false" outlineLevel="0" collapsed="false">
      <c r="A328" s="51" t="s">
        <v>642</v>
      </c>
      <c r="B328" s="52" t="s">
        <v>8</v>
      </c>
      <c r="C328" s="60" t="n">
        <v>89585</v>
      </c>
      <c r="D328" s="54" t="s">
        <v>643</v>
      </c>
      <c r="E328" s="55" t="s">
        <v>89</v>
      </c>
      <c r="F328" s="55" t="s">
        <v>644</v>
      </c>
      <c r="G328" s="56" t="n">
        <v>14</v>
      </c>
      <c r="H328" s="57"/>
      <c r="I328" s="57"/>
      <c r="J328" s="57"/>
      <c r="K328" s="57" t="n">
        <f aca="false">ROUND((H328*G328),2)</f>
        <v>0</v>
      </c>
      <c r="L328" s="57" t="n">
        <f aca="false">ROUND((I328*G328),2)</f>
        <v>0</v>
      </c>
      <c r="M328" s="57" t="n">
        <f aca="false">ROUND((L328+K328),2)</f>
        <v>0</v>
      </c>
      <c r="N328" s="57" t="n">
        <f aca="false">ROUND((IF(Q328="BDI 1",((1+($T$3/100))*H328),((1+($T$4/100))*H328))),2)</f>
        <v>0</v>
      </c>
      <c r="O328" s="57" t="n">
        <f aca="false">ROUND((IF(Q328="BDI 1",((1+($T$3/100))*I328),((1+($T$4/100))*I328))),2)</f>
        <v>0</v>
      </c>
      <c r="P328" s="57" t="n">
        <f aca="false">ROUND((N328+O328),2)</f>
        <v>0</v>
      </c>
      <c r="Q328" s="58" t="s">
        <v>32</v>
      </c>
      <c r="R328" s="57" t="n">
        <f aca="false">ROUND(N328*G328,2)</f>
        <v>0</v>
      </c>
      <c r="S328" s="57" t="n">
        <f aca="false">ROUND(O328*G328,2)</f>
        <v>0</v>
      </c>
      <c r="T328" s="59" t="n">
        <f aca="false">ROUND(R328+S328,2)</f>
        <v>0</v>
      </c>
    </row>
    <row r="329" customFormat="false" ht="32.8" hidden="false" customHeight="false" outlineLevel="0" collapsed="false">
      <c r="A329" s="51" t="s">
        <v>645</v>
      </c>
      <c r="B329" s="52" t="s">
        <v>8</v>
      </c>
      <c r="C329" s="60" t="n">
        <v>89567</v>
      </c>
      <c r="D329" s="54" t="s">
        <v>646</v>
      </c>
      <c r="E329" s="55" t="s">
        <v>89</v>
      </c>
      <c r="F329" s="55" t="s">
        <v>647</v>
      </c>
      <c r="G329" s="56" t="n">
        <v>7</v>
      </c>
      <c r="H329" s="57"/>
      <c r="I329" s="57"/>
      <c r="J329" s="57"/>
      <c r="K329" s="57" t="n">
        <f aca="false">ROUND((H329*G329),2)</f>
        <v>0</v>
      </c>
      <c r="L329" s="57" t="n">
        <f aca="false">ROUND((I329*G329),2)</f>
        <v>0</v>
      </c>
      <c r="M329" s="57" t="n">
        <f aca="false">ROUND((L329+K329),2)</f>
        <v>0</v>
      </c>
      <c r="N329" s="57" t="n">
        <f aca="false">ROUND((IF(Q329="BDI 1",((1+($T$3/100))*H329),((1+($T$4/100))*H329))),2)</f>
        <v>0</v>
      </c>
      <c r="O329" s="57" t="n">
        <f aca="false">ROUND((IF(Q329="BDI 1",((1+($T$3/100))*I329),((1+($T$4/100))*I329))),2)</f>
        <v>0</v>
      </c>
      <c r="P329" s="57" t="n">
        <f aca="false">ROUND((N329+O329),2)</f>
        <v>0</v>
      </c>
      <c r="Q329" s="58" t="s">
        <v>32</v>
      </c>
      <c r="R329" s="57" t="n">
        <f aca="false">ROUND(N329*G329,2)</f>
        <v>0</v>
      </c>
      <c r="S329" s="57" t="n">
        <f aca="false">ROUND(O329*G329,2)</f>
        <v>0</v>
      </c>
      <c r="T329" s="59" t="n">
        <f aca="false">ROUND(R329+S329,2)</f>
        <v>0</v>
      </c>
    </row>
    <row r="330" customFormat="false" ht="32.8" hidden="false" customHeight="false" outlineLevel="0" collapsed="false">
      <c r="A330" s="51" t="s">
        <v>648</v>
      </c>
      <c r="B330" s="52" t="s">
        <v>8</v>
      </c>
      <c r="C330" s="60" t="n">
        <v>89578</v>
      </c>
      <c r="D330" s="54" t="s">
        <v>649</v>
      </c>
      <c r="E330" s="55" t="s">
        <v>67</v>
      </c>
      <c r="F330" s="55" t="s">
        <v>644</v>
      </c>
      <c r="G330" s="56" t="n">
        <v>32.5</v>
      </c>
      <c r="H330" s="57"/>
      <c r="I330" s="57"/>
      <c r="J330" s="57"/>
      <c r="K330" s="57" t="n">
        <f aca="false">ROUND((H330*G330),2)</f>
        <v>0</v>
      </c>
      <c r="L330" s="57" t="n">
        <f aca="false">ROUND((I330*G330),2)</f>
        <v>0</v>
      </c>
      <c r="M330" s="57" t="n">
        <f aca="false">ROUND((L330+K330),2)</f>
        <v>0</v>
      </c>
      <c r="N330" s="57" t="n">
        <f aca="false">ROUND((IF(Q330="BDI 1",((1+($T$3/100))*H330),((1+($T$4/100))*H330))),2)</f>
        <v>0</v>
      </c>
      <c r="O330" s="57" t="n">
        <f aca="false">ROUND((IF(Q330="BDI 1",((1+($T$3/100))*I330),((1+($T$4/100))*I330))),2)</f>
        <v>0</v>
      </c>
      <c r="P330" s="57" t="n">
        <f aca="false">ROUND((N330+O330),2)</f>
        <v>0</v>
      </c>
      <c r="Q330" s="58" t="s">
        <v>32</v>
      </c>
      <c r="R330" s="57" t="n">
        <f aca="false">ROUND(N330*G330,2)</f>
        <v>0</v>
      </c>
      <c r="S330" s="57" t="n">
        <f aca="false">ROUND(O330*G330,2)</f>
        <v>0</v>
      </c>
      <c r="T330" s="59" t="n">
        <f aca="false">ROUND(R330+S330,2)</f>
        <v>0</v>
      </c>
    </row>
    <row r="331" customFormat="false" ht="22.35" hidden="false" customHeight="false" outlineLevel="0" collapsed="false">
      <c r="A331" s="51" t="s">
        <v>650</v>
      </c>
      <c r="B331" s="52" t="s">
        <v>47</v>
      </c>
      <c r="C331" s="60" t="n">
        <v>1083</v>
      </c>
      <c r="D331" s="54" t="s">
        <v>651</v>
      </c>
      <c r="E331" s="55" t="s">
        <v>89</v>
      </c>
      <c r="F331" s="55" t="s">
        <v>652</v>
      </c>
      <c r="G331" s="56" t="n">
        <v>23.6</v>
      </c>
      <c r="H331" s="57"/>
      <c r="I331" s="57"/>
      <c r="J331" s="57"/>
      <c r="K331" s="57" t="n">
        <f aca="false">ROUND((H331*G331),2)</f>
        <v>0</v>
      </c>
      <c r="L331" s="57" t="n">
        <f aca="false">ROUND((I331*G331),2)</f>
        <v>0</v>
      </c>
      <c r="M331" s="57" t="n">
        <f aca="false">ROUND((L331+K331),2)</f>
        <v>0</v>
      </c>
      <c r="N331" s="57" t="n">
        <f aca="false">ROUND((IF(Q331="BDI 1",((1+($T$3/100))*H331),((1+($T$4/100))*H331))),2)</f>
        <v>0</v>
      </c>
      <c r="O331" s="57" t="n">
        <f aca="false">ROUND((IF(Q331="BDI 1",((1+($T$3/100))*I331),((1+($T$4/100))*I331))),2)</f>
        <v>0</v>
      </c>
      <c r="P331" s="57" t="n">
        <f aca="false">ROUND((N331+O331),2)</f>
        <v>0</v>
      </c>
      <c r="Q331" s="58" t="s">
        <v>32</v>
      </c>
      <c r="R331" s="57" t="n">
        <f aca="false">ROUND(N331*G331,2)</f>
        <v>0</v>
      </c>
      <c r="S331" s="57" t="n">
        <f aca="false">ROUND(O331*G331,2)</f>
        <v>0</v>
      </c>
      <c r="T331" s="59" t="n">
        <f aca="false">ROUND(R331+S331,2)</f>
        <v>0</v>
      </c>
    </row>
    <row r="332" customFormat="false" ht="43.25" hidden="false" customHeight="false" outlineLevel="0" collapsed="false">
      <c r="A332" s="51" t="s">
        <v>653</v>
      </c>
      <c r="B332" s="52" t="s">
        <v>8</v>
      </c>
      <c r="C332" s="60" t="n">
        <v>101862</v>
      </c>
      <c r="D332" s="54" t="s">
        <v>654</v>
      </c>
      <c r="E332" s="55" t="s">
        <v>41</v>
      </c>
      <c r="F332" s="55" t="s">
        <v>655</v>
      </c>
      <c r="G332" s="56" t="n">
        <v>0.51</v>
      </c>
      <c r="H332" s="57"/>
      <c r="I332" s="57"/>
      <c r="J332" s="57"/>
      <c r="K332" s="57" t="n">
        <f aca="false">ROUND((H332*G332),2)</f>
        <v>0</v>
      </c>
      <c r="L332" s="57" t="n">
        <f aca="false">ROUND((I332*G332),2)</f>
        <v>0</v>
      </c>
      <c r="M332" s="57" t="n">
        <f aca="false">ROUND((L332+K332),2)</f>
        <v>0</v>
      </c>
      <c r="N332" s="57" t="n">
        <f aca="false">ROUND((IF(Q332="BDI 1",((1+($T$3/100))*H332),((1+($T$4/100))*H332))),2)</f>
        <v>0</v>
      </c>
      <c r="O332" s="57" t="n">
        <f aca="false">ROUND((IF(Q332="BDI 1",((1+($T$3/100))*I332),((1+($T$4/100))*I332))),2)</f>
        <v>0</v>
      </c>
      <c r="P332" s="57" t="n">
        <f aca="false">ROUND((N332+O332),2)</f>
        <v>0</v>
      </c>
      <c r="Q332" s="58" t="s">
        <v>32</v>
      </c>
      <c r="R332" s="57" t="n">
        <f aca="false">ROUND(N332*G332,2)</f>
        <v>0</v>
      </c>
      <c r="S332" s="57" t="n">
        <f aca="false">ROUND(O332*G332,2)</f>
        <v>0</v>
      </c>
      <c r="T332" s="59" t="n">
        <f aca="false">ROUND(R332+S332,2)</f>
        <v>0</v>
      </c>
    </row>
    <row r="333" customFormat="false" ht="32.8" hidden="false" customHeight="false" outlineLevel="0" collapsed="false">
      <c r="A333" s="51" t="s">
        <v>656</v>
      </c>
      <c r="B333" s="52" t="s">
        <v>8</v>
      </c>
      <c r="C333" s="60" t="n">
        <v>94228</v>
      </c>
      <c r="D333" s="54" t="s">
        <v>657</v>
      </c>
      <c r="E333" s="55" t="s">
        <v>67</v>
      </c>
      <c r="F333" s="55" t="s">
        <v>658</v>
      </c>
      <c r="G333" s="56" t="n">
        <v>40.09</v>
      </c>
      <c r="H333" s="57"/>
      <c r="I333" s="57"/>
      <c r="J333" s="57"/>
      <c r="K333" s="57" t="n">
        <f aca="false">ROUND((H333*G333),2)</f>
        <v>0</v>
      </c>
      <c r="L333" s="57" t="n">
        <f aca="false">ROUND((I333*G333),2)</f>
        <v>0</v>
      </c>
      <c r="M333" s="57" t="n">
        <f aca="false">ROUND((L333+K333),2)</f>
        <v>0</v>
      </c>
      <c r="N333" s="57" t="n">
        <f aca="false">ROUND((IF(Q333="BDI 1",((1+($T$3/100))*H333),((1+($T$4/100))*H333))),2)</f>
        <v>0</v>
      </c>
      <c r="O333" s="57" t="n">
        <f aca="false">ROUND((IF(Q333="BDI 1",((1+($T$3/100))*I333),((1+($T$4/100))*I333))),2)</f>
        <v>0</v>
      </c>
      <c r="P333" s="57" t="n">
        <f aca="false">ROUND((N333+O333),2)</f>
        <v>0</v>
      </c>
      <c r="Q333" s="58" t="s">
        <v>32</v>
      </c>
      <c r="R333" s="57" t="n">
        <f aca="false">ROUND(N333*G333,2)</f>
        <v>0</v>
      </c>
      <c r="S333" s="57" t="n">
        <f aca="false">ROUND(O333*G333,2)</f>
        <v>0</v>
      </c>
      <c r="T333" s="59" t="n">
        <f aca="false">ROUND(R333+S333,2)</f>
        <v>0</v>
      </c>
    </row>
    <row r="334" customFormat="false" ht="32.8" hidden="false" customHeight="false" outlineLevel="0" collapsed="false">
      <c r="A334" s="51" t="s">
        <v>659</v>
      </c>
      <c r="B334" s="52" t="s">
        <v>8</v>
      </c>
      <c r="C334" s="60" t="n">
        <v>94229</v>
      </c>
      <c r="D334" s="54" t="s">
        <v>660</v>
      </c>
      <c r="E334" s="55" t="s">
        <v>67</v>
      </c>
      <c r="F334" s="55" t="s">
        <v>658</v>
      </c>
      <c r="G334" s="56" t="n">
        <v>30.8</v>
      </c>
      <c r="H334" s="57"/>
      <c r="I334" s="57"/>
      <c r="J334" s="57"/>
      <c r="K334" s="57" t="n">
        <f aca="false">ROUND((H334*G334),2)</f>
        <v>0</v>
      </c>
      <c r="L334" s="57" t="n">
        <f aca="false">ROUND((I334*G334),2)</f>
        <v>0</v>
      </c>
      <c r="M334" s="57" t="n">
        <f aca="false">ROUND((L334+K334),2)</f>
        <v>0</v>
      </c>
      <c r="N334" s="57" t="n">
        <f aca="false">ROUND((IF(Q334="BDI 1",((1+($T$3/100))*H334),((1+($T$4/100))*H334))),2)</f>
        <v>0</v>
      </c>
      <c r="O334" s="57" t="n">
        <f aca="false">ROUND((IF(Q334="BDI 1",((1+($T$3/100))*I334),((1+($T$4/100))*I334))),2)</f>
        <v>0</v>
      </c>
      <c r="P334" s="57" t="n">
        <f aca="false">ROUND((N334+O334),2)</f>
        <v>0</v>
      </c>
      <c r="Q334" s="58" t="s">
        <v>32</v>
      </c>
      <c r="R334" s="57" t="n">
        <f aca="false">ROUND(N334*G334,2)</f>
        <v>0</v>
      </c>
      <c r="S334" s="57" t="n">
        <f aca="false">ROUND(O334*G334,2)</f>
        <v>0</v>
      </c>
      <c r="T334" s="59" t="n">
        <f aca="false">ROUND(R334+S334,2)</f>
        <v>0</v>
      </c>
    </row>
    <row r="335" customFormat="false" ht="15" hidden="false" customHeight="false" outlineLevel="0" collapsed="false">
      <c r="A335" s="51" t="s">
        <v>661</v>
      </c>
      <c r="B335" s="52" t="s">
        <v>8</v>
      </c>
      <c r="C335" s="60" t="n">
        <v>93358</v>
      </c>
      <c r="D335" s="54" t="s">
        <v>609</v>
      </c>
      <c r="E335" s="55" t="s">
        <v>61</v>
      </c>
      <c r="F335" s="55" t="s">
        <v>658</v>
      </c>
      <c r="G335" s="56" t="n">
        <v>0.33</v>
      </c>
      <c r="H335" s="57"/>
      <c r="I335" s="57"/>
      <c r="J335" s="57"/>
      <c r="K335" s="57" t="n">
        <f aca="false">ROUND((H335*G335),2)</f>
        <v>0</v>
      </c>
      <c r="L335" s="57" t="n">
        <f aca="false">ROUND((I335*G335),2)</f>
        <v>0</v>
      </c>
      <c r="M335" s="57" t="n">
        <f aca="false">ROUND((L335+K335),2)</f>
        <v>0</v>
      </c>
      <c r="N335" s="57" t="n">
        <f aca="false">ROUND((IF(Q335="BDI 1",((1+($T$3/100))*H335),((1+($T$4/100))*H335))),2)</f>
        <v>0</v>
      </c>
      <c r="O335" s="57" t="n">
        <f aca="false">ROUND((IF(Q335="BDI 1",((1+($T$3/100))*I335),((1+($T$4/100))*I335))),2)</f>
        <v>0</v>
      </c>
      <c r="P335" s="57" t="n">
        <f aca="false">ROUND((N335+O335),2)</f>
        <v>0</v>
      </c>
      <c r="Q335" s="58" t="s">
        <v>32</v>
      </c>
      <c r="R335" s="57" t="n">
        <f aca="false">ROUND(N335*G335,2)</f>
        <v>0</v>
      </c>
      <c r="S335" s="57" t="n">
        <f aca="false">ROUND(O335*G335,2)</f>
        <v>0</v>
      </c>
      <c r="T335" s="59" t="n">
        <f aca="false">ROUND(R335+S335,2)</f>
        <v>0</v>
      </c>
    </row>
    <row r="336" customFormat="false" ht="15" hidden="false" customHeight="false" outlineLevel="0" collapsed="false">
      <c r="A336" s="28"/>
      <c r="B336" s="28"/>
      <c r="C336" s="31"/>
      <c r="D336" s="61"/>
      <c r="E336" s="31"/>
      <c r="F336" s="31"/>
      <c r="G336" s="32"/>
      <c r="H336" s="62"/>
      <c r="I336" s="62"/>
      <c r="J336" s="62"/>
      <c r="K336" s="62"/>
      <c r="L336" s="62"/>
      <c r="M336" s="62"/>
      <c r="N336" s="34"/>
      <c r="O336" s="34"/>
      <c r="P336" s="34"/>
      <c r="Q336" s="34"/>
      <c r="R336" s="34"/>
      <c r="S336" s="34"/>
      <c r="T336" s="35"/>
    </row>
    <row r="337" customFormat="false" ht="15" hidden="false" customHeight="false" outlineLevel="0" collapsed="false">
      <c r="A337" s="36" t="n">
        <v>16</v>
      </c>
      <c r="B337" s="37"/>
      <c r="C337" s="38"/>
      <c r="D337" s="39" t="s">
        <v>662</v>
      </c>
      <c r="E337" s="40"/>
      <c r="F337" s="40"/>
      <c r="G337" s="41"/>
      <c r="H337" s="41"/>
      <c r="I337" s="41"/>
      <c r="J337" s="42"/>
      <c r="K337" s="43" t="n">
        <f aca="false">ROUND(SUM(K338:K350),2)</f>
        <v>0</v>
      </c>
      <c r="L337" s="43" t="n">
        <f aca="false">ROUND(SUM(L338:L350),2)</f>
        <v>0</v>
      </c>
      <c r="M337" s="43" t="n">
        <f aca="false">ROUND(SUM(M338:M350),2)</f>
        <v>0</v>
      </c>
      <c r="N337" s="44"/>
      <c r="O337" s="44"/>
      <c r="P337" s="44"/>
      <c r="Q337" s="44"/>
      <c r="R337" s="43" t="n">
        <f aca="false">ROUND(SUM(R338:R350),2)</f>
        <v>0</v>
      </c>
      <c r="S337" s="43" t="n">
        <f aca="false">ROUND(SUM(S338:S350),2)</f>
        <v>0</v>
      </c>
      <c r="T337" s="43" t="n">
        <f aca="false">ROUND(SUM(T338:T350),2)</f>
        <v>0</v>
      </c>
    </row>
    <row r="338" customFormat="false" ht="32.8" hidden="false" customHeight="false" outlineLevel="0" collapsed="false">
      <c r="A338" s="51" t="s">
        <v>663</v>
      </c>
      <c r="B338" s="52" t="s">
        <v>8</v>
      </c>
      <c r="C338" s="53" t="n">
        <v>97328</v>
      </c>
      <c r="D338" s="54" t="s">
        <v>664</v>
      </c>
      <c r="E338" s="55" t="s">
        <v>67</v>
      </c>
      <c r="F338" s="55" t="s">
        <v>665</v>
      </c>
      <c r="G338" s="56" t="n">
        <v>9.35</v>
      </c>
      <c r="H338" s="57"/>
      <c r="I338" s="57"/>
      <c r="J338" s="57"/>
      <c r="K338" s="57" t="n">
        <f aca="false">ROUND((H338*G338),2)</f>
        <v>0</v>
      </c>
      <c r="L338" s="57" t="n">
        <f aca="false">ROUND((I338*G338),2)</f>
        <v>0</v>
      </c>
      <c r="M338" s="57" t="n">
        <f aca="false">ROUND((L338+K338),2)</f>
        <v>0</v>
      </c>
      <c r="N338" s="57" t="n">
        <f aca="false">ROUND((IF(Q338="BDI 1",((1+($T$3/100))*H338),((1+($T$4/100))*H338))),2)</f>
        <v>0</v>
      </c>
      <c r="O338" s="57" t="n">
        <f aca="false">ROUND((IF(Q338="BDI 1",((1+($T$3/100))*I338),((1+($T$4/100))*I338))),2)</f>
        <v>0</v>
      </c>
      <c r="P338" s="57" t="n">
        <f aca="false">ROUND((N338+O338),2)</f>
        <v>0</v>
      </c>
      <c r="Q338" s="58" t="s">
        <v>32</v>
      </c>
      <c r="R338" s="57" t="n">
        <f aca="false">ROUND(N338*G338,2)</f>
        <v>0</v>
      </c>
      <c r="S338" s="57" t="n">
        <f aca="false">ROUND(O338*G338,2)</f>
        <v>0</v>
      </c>
      <c r="T338" s="59" t="n">
        <f aca="false">ROUND(R338+S338,2)</f>
        <v>0</v>
      </c>
      <c r="U338" s="0"/>
      <c r="V338" s="0"/>
      <c r="W338" s="0"/>
      <c r="X338" s="0"/>
      <c r="Y338" s="0"/>
      <c r="Z338" s="0"/>
      <c r="AA338" s="0"/>
      <c r="AB338" s="0"/>
      <c r="AC338" s="0"/>
    </row>
    <row r="339" customFormat="false" ht="43.25" hidden="false" customHeight="false" outlineLevel="0" collapsed="false">
      <c r="A339" s="51" t="s">
        <v>666</v>
      </c>
      <c r="B339" s="52" t="s">
        <v>47</v>
      </c>
      <c r="C339" s="53" t="n">
        <v>860</v>
      </c>
      <c r="D339" s="54" t="s">
        <v>667</v>
      </c>
      <c r="E339" s="55" t="s">
        <v>67</v>
      </c>
      <c r="F339" s="55" t="s">
        <v>665</v>
      </c>
      <c r="G339" s="56" t="n">
        <v>9.35</v>
      </c>
      <c r="H339" s="57"/>
      <c r="I339" s="57"/>
      <c r="J339" s="57"/>
      <c r="K339" s="57" t="n">
        <f aca="false">ROUND((H339*G339),2)</f>
        <v>0</v>
      </c>
      <c r="L339" s="57" t="n">
        <f aca="false">ROUND((I339*G339),2)</f>
        <v>0</v>
      </c>
      <c r="M339" s="57" t="n">
        <f aca="false">ROUND((L339+K339),2)</f>
        <v>0</v>
      </c>
      <c r="N339" s="57" t="n">
        <f aca="false">ROUND((IF(Q339="BDI 1",((1+($T$3/100))*H339),((1+($T$4/100))*H339))),2)</f>
        <v>0</v>
      </c>
      <c r="O339" s="57" t="n">
        <f aca="false">ROUND((IF(Q339="BDI 1",((1+($T$3/100))*I339),((1+($T$4/100))*I339))),2)</f>
        <v>0</v>
      </c>
      <c r="P339" s="57" t="n">
        <f aca="false">ROUND((N339+O339),2)</f>
        <v>0</v>
      </c>
      <c r="Q339" s="58" t="s">
        <v>32</v>
      </c>
      <c r="R339" s="57" t="n">
        <f aca="false">ROUND(N339*G339,2)</f>
        <v>0</v>
      </c>
      <c r="S339" s="57" t="n">
        <f aca="false">ROUND(O339*G339,2)</f>
        <v>0</v>
      </c>
      <c r="T339" s="59" t="n">
        <f aca="false">ROUND(R339+S339,2)</f>
        <v>0</v>
      </c>
      <c r="U339" s="0"/>
      <c r="V339" s="0"/>
      <c r="W339" s="0"/>
      <c r="X339" s="0"/>
      <c r="Y339" s="0"/>
      <c r="Z339" s="0"/>
      <c r="AA339" s="0"/>
      <c r="AB339" s="0"/>
      <c r="AC339" s="0"/>
    </row>
    <row r="340" customFormat="false" ht="22.35" hidden="false" customHeight="false" outlineLevel="0" collapsed="false">
      <c r="A340" s="51" t="s">
        <v>668</v>
      </c>
      <c r="B340" s="52" t="s">
        <v>47</v>
      </c>
      <c r="C340" s="53" t="n">
        <v>826</v>
      </c>
      <c r="D340" s="54" t="s">
        <v>669</v>
      </c>
      <c r="E340" s="55" t="s">
        <v>67</v>
      </c>
      <c r="F340" s="55" t="s">
        <v>665</v>
      </c>
      <c r="G340" s="56" t="n">
        <v>9.35</v>
      </c>
      <c r="H340" s="57"/>
      <c r="I340" s="57"/>
      <c r="J340" s="57"/>
      <c r="K340" s="57" t="n">
        <f aca="false">ROUND((H340*G340),2)</f>
        <v>0</v>
      </c>
      <c r="L340" s="57" t="n">
        <f aca="false">ROUND((I340*G340),2)</f>
        <v>0</v>
      </c>
      <c r="M340" s="57" t="n">
        <f aca="false">ROUND((L340+K340),2)</f>
        <v>0</v>
      </c>
      <c r="N340" s="57" t="n">
        <f aca="false">ROUND((IF(Q340="BDI 1",((1+($T$3/100))*H340),((1+($T$4/100))*H340))),2)</f>
        <v>0</v>
      </c>
      <c r="O340" s="57" t="n">
        <f aca="false">ROUND((IF(Q340="BDI 1",((1+($T$3/100))*I340),((1+($T$4/100))*I340))),2)</f>
        <v>0</v>
      </c>
      <c r="P340" s="57" t="n">
        <f aca="false">ROUND((N340+O340),2)</f>
        <v>0</v>
      </c>
      <c r="Q340" s="58" t="s">
        <v>32</v>
      </c>
      <c r="R340" s="57" t="n">
        <f aca="false">ROUND(N340*G340,2)</f>
        <v>0</v>
      </c>
      <c r="S340" s="57" t="n">
        <f aca="false">ROUND(O340*G340,2)</f>
        <v>0</v>
      </c>
      <c r="T340" s="59" t="n">
        <f aca="false">ROUND(R340+S340,2)</f>
        <v>0</v>
      </c>
    </row>
    <row r="341" customFormat="false" ht="32.8" hidden="false" customHeight="false" outlineLevel="0" collapsed="false">
      <c r="A341" s="51" t="s">
        <v>670</v>
      </c>
      <c r="B341" s="52" t="s">
        <v>8</v>
      </c>
      <c r="C341" s="53" t="n">
        <v>89362</v>
      </c>
      <c r="D341" s="54" t="s">
        <v>671</v>
      </c>
      <c r="E341" s="55" t="s">
        <v>89</v>
      </c>
      <c r="F341" s="55" t="s">
        <v>665</v>
      </c>
      <c r="G341" s="56" t="n">
        <v>20</v>
      </c>
      <c r="H341" s="57"/>
      <c r="I341" s="57"/>
      <c r="J341" s="57"/>
      <c r="K341" s="57" t="n">
        <f aca="false">ROUND((H341*G341),2)</f>
        <v>0</v>
      </c>
      <c r="L341" s="57" t="n">
        <f aca="false">ROUND((I341*G341),2)</f>
        <v>0</v>
      </c>
      <c r="M341" s="57" t="n">
        <f aca="false">ROUND((L341+K341),2)</f>
        <v>0</v>
      </c>
      <c r="N341" s="57" t="n">
        <f aca="false">ROUND((IF(Q341="BDI 1",((1+($T$3/100))*H341),((1+($T$4/100))*H341))),2)</f>
        <v>0</v>
      </c>
      <c r="O341" s="57" t="n">
        <f aca="false">ROUND((IF(Q341="BDI 1",((1+($T$3/100))*I341),((1+($T$4/100))*I341))),2)</f>
        <v>0</v>
      </c>
      <c r="P341" s="57" t="n">
        <f aca="false">ROUND((N341+O341),2)</f>
        <v>0</v>
      </c>
      <c r="Q341" s="58" t="s">
        <v>32</v>
      </c>
      <c r="R341" s="57" t="n">
        <f aca="false">ROUND(N341*G341,2)</f>
        <v>0</v>
      </c>
      <c r="S341" s="57" t="n">
        <f aca="false">ROUND(O341*G341,2)</f>
        <v>0</v>
      </c>
      <c r="T341" s="59" t="n">
        <f aca="false">ROUND(R341+S341,2)</f>
        <v>0</v>
      </c>
      <c r="U341" s="0"/>
      <c r="V341" s="0"/>
      <c r="W341" s="0"/>
      <c r="X341" s="0"/>
      <c r="Y341" s="0"/>
      <c r="Z341" s="0"/>
      <c r="AA341" s="0"/>
      <c r="AB341" s="0"/>
      <c r="AC341" s="0"/>
    </row>
    <row r="342" customFormat="false" ht="32.8" hidden="false" customHeight="false" outlineLevel="0" collapsed="false">
      <c r="A342" s="51" t="s">
        <v>672</v>
      </c>
      <c r="B342" s="52" t="s">
        <v>8</v>
      </c>
      <c r="C342" s="53" t="n">
        <v>91859</v>
      </c>
      <c r="D342" s="54" t="s">
        <v>673</v>
      </c>
      <c r="E342" s="55" t="s">
        <v>67</v>
      </c>
      <c r="F342" s="55" t="s">
        <v>665</v>
      </c>
      <c r="G342" s="56" t="n">
        <v>9.35</v>
      </c>
      <c r="H342" s="57"/>
      <c r="I342" s="57"/>
      <c r="J342" s="57"/>
      <c r="K342" s="57" t="n">
        <f aca="false">ROUND((H342*G342),2)</f>
        <v>0</v>
      </c>
      <c r="L342" s="57" t="n">
        <f aca="false">ROUND((I342*G342),2)</f>
        <v>0</v>
      </c>
      <c r="M342" s="57" t="n">
        <f aca="false">ROUND((L342+K342),2)</f>
        <v>0</v>
      </c>
      <c r="N342" s="57" t="n">
        <f aca="false">ROUND((IF(Q342="BDI 1",((1+($T$3/100))*H342),((1+($T$4/100))*H342))),2)</f>
        <v>0</v>
      </c>
      <c r="O342" s="57" t="n">
        <f aca="false">ROUND((IF(Q342="BDI 1",((1+($T$3/100))*I342),((1+($T$4/100))*I342))),2)</f>
        <v>0</v>
      </c>
      <c r="P342" s="57" t="n">
        <f aca="false">ROUND((N342+O342),2)</f>
        <v>0</v>
      </c>
      <c r="Q342" s="58" t="s">
        <v>32</v>
      </c>
      <c r="R342" s="57" t="n">
        <f aca="false">ROUND(N342*G342,2)</f>
        <v>0</v>
      </c>
      <c r="S342" s="57" t="n">
        <f aca="false">ROUND(O342*G342,2)</f>
        <v>0</v>
      </c>
      <c r="T342" s="59" t="n">
        <f aca="false">ROUND(R342+S342,2)</f>
        <v>0</v>
      </c>
      <c r="U342" s="0"/>
      <c r="V342" s="0"/>
      <c r="W342" s="0"/>
      <c r="X342" s="0"/>
      <c r="Y342" s="0"/>
      <c r="Z342" s="0"/>
      <c r="AA342" s="0"/>
      <c r="AB342" s="0"/>
      <c r="AC342" s="0"/>
    </row>
    <row r="343" customFormat="false" ht="22.35" hidden="false" customHeight="false" outlineLevel="0" collapsed="false">
      <c r="A343" s="51" t="s">
        <v>674</v>
      </c>
      <c r="B343" s="52" t="s">
        <v>8</v>
      </c>
      <c r="C343" s="53" t="n">
        <v>89446</v>
      </c>
      <c r="D343" s="54" t="s">
        <v>675</v>
      </c>
      <c r="E343" s="55" t="s">
        <v>67</v>
      </c>
      <c r="F343" s="55" t="s">
        <v>665</v>
      </c>
      <c r="G343" s="56" t="n">
        <v>91</v>
      </c>
      <c r="H343" s="57"/>
      <c r="I343" s="57"/>
      <c r="J343" s="57"/>
      <c r="K343" s="57" t="n">
        <f aca="false">ROUND((H343*G343),2)</f>
        <v>0</v>
      </c>
      <c r="L343" s="57" t="n">
        <f aca="false">ROUND((I343*G343),2)</f>
        <v>0</v>
      </c>
      <c r="M343" s="57" t="n">
        <f aca="false">ROUND((L343+K343),2)</f>
        <v>0</v>
      </c>
      <c r="N343" s="57" t="n">
        <f aca="false">ROUND((IF(Q343="BDI 1",((1+($T$3/100))*H343),((1+($T$4/100))*H343))),2)</f>
        <v>0</v>
      </c>
      <c r="O343" s="57" t="n">
        <f aca="false">ROUND((IF(Q343="BDI 1",((1+($T$3/100))*I343),((1+($T$4/100))*I343))),2)</f>
        <v>0</v>
      </c>
      <c r="P343" s="57" t="n">
        <f aca="false">ROUND((N343+O343),2)</f>
        <v>0</v>
      </c>
      <c r="Q343" s="58" t="s">
        <v>32</v>
      </c>
      <c r="R343" s="57" t="n">
        <f aca="false">ROUND(N343*G343,2)</f>
        <v>0</v>
      </c>
      <c r="S343" s="57" t="n">
        <f aca="false">ROUND(O343*G343,2)</f>
        <v>0</v>
      </c>
      <c r="T343" s="59" t="n">
        <f aca="false">ROUND(R343+S343,2)</f>
        <v>0</v>
      </c>
      <c r="U343" s="0"/>
      <c r="V343" s="0"/>
      <c r="W343" s="0"/>
      <c r="X343" s="0"/>
      <c r="Y343" s="0"/>
      <c r="Z343" s="0"/>
      <c r="AA343" s="0"/>
      <c r="AB343" s="0"/>
      <c r="AC343" s="0"/>
    </row>
    <row r="344" customFormat="false" ht="22.35" hidden="false" customHeight="false" outlineLevel="0" collapsed="false">
      <c r="A344" s="51" t="s">
        <v>676</v>
      </c>
      <c r="B344" s="52" t="s">
        <v>8</v>
      </c>
      <c r="C344" s="53" t="n">
        <v>89869</v>
      </c>
      <c r="D344" s="54" t="s">
        <v>677</v>
      </c>
      <c r="E344" s="55" t="s">
        <v>89</v>
      </c>
      <c r="F344" s="55" t="s">
        <v>665</v>
      </c>
      <c r="G344" s="56" t="n">
        <v>11</v>
      </c>
      <c r="H344" s="57"/>
      <c r="I344" s="57"/>
      <c r="J344" s="57"/>
      <c r="K344" s="57" t="n">
        <f aca="false">ROUND((H344*G344),2)</f>
        <v>0</v>
      </c>
      <c r="L344" s="57" t="n">
        <f aca="false">ROUND((I344*G344),2)</f>
        <v>0</v>
      </c>
      <c r="M344" s="57" t="n">
        <f aca="false">ROUND((L344+K344),2)</f>
        <v>0</v>
      </c>
      <c r="N344" s="57" t="n">
        <f aca="false">ROUND((IF(Q344="BDI 1",((1+($T$3/100))*H344),((1+($T$4/100))*H344))),2)</f>
        <v>0</v>
      </c>
      <c r="O344" s="57" t="n">
        <f aca="false">ROUND((IF(Q344="BDI 1",((1+($T$3/100))*I344),((1+($T$4/100))*I344))),2)</f>
        <v>0</v>
      </c>
      <c r="P344" s="57" t="n">
        <f aca="false">ROUND((N344+O344),2)</f>
        <v>0</v>
      </c>
      <c r="Q344" s="58" t="s">
        <v>32</v>
      </c>
      <c r="R344" s="57" t="n">
        <f aca="false">ROUND(N344*G344,2)</f>
        <v>0</v>
      </c>
      <c r="S344" s="57" t="n">
        <f aca="false">ROUND(O344*G344,2)</f>
        <v>0</v>
      </c>
      <c r="T344" s="59" t="n">
        <f aca="false">ROUND(R344+S344,2)</f>
        <v>0</v>
      </c>
      <c r="U344" s="0"/>
      <c r="V344" s="0"/>
      <c r="W344" s="0"/>
      <c r="X344" s="0"/>
      <c r="Y344" s="0"/>
      <c r="Z344" s="0"/>
      <c r="AA344" s="0"/>
      <c r="AB344" s="0"/>
      <c r="AC344" s="0"/>
    </row>
    <row r="345" customFormat="false" ht="22.35" hidden="false" customHeight="false" outlineLevel="0" collapsed="false">
      <c r="A345" s="51" t="s">
        <v>678</v>
      </c>
      <c r="B345" s="52" t="s">
        <v>8</v>
      </c>
      <c r="C345" s="53" t="n">
        <v>90436</v>
      </c>
      <c r="D345" s="54" t="s">
        <v>679</v>
      </c>
      <c r="E345" s="55" t="s">
        <v>89</v>
      </c>
      <c r="F345" s="55" t="s">
        <v>665</v>
      </c>
      <c r="G345" s="56" t="n">
        <v>8</v>
      </c>
      <c r="H345" s="57"/>
      <c r="I345" s="57"/>
      <c r="J345" s="57"/>
      <c r="K345" s="57" t="n">
        <f aca="false">ROUND((H345*G345),2)</f>
        <v>0</v>
      </c>
      <c r="L345" s="57" t="n">
        <f aca="false">ROUND((I345*G345),2)</f>
        <v>0</v>
      </c>
      <c r="M345" s="57" t="n">
        <f aca="false">ROUND((L345+K345),2)</f>
        <v>0</v>
      </c>
      <c r="N345" s="57" t="n">
        <f aca="false">ROUND((IF(Q345="BDI 1",((1+($T$3/100))*H345),((1+($T$4/100))*H345))),2)</f>
        <v>0</v>
      </c>
      <c r="O345" s="57" t="n">
        <f aca="false">ROUND((IF(Q345="BDI 1",((1+($T$3/100))*I345),((1+($T$4/100))*I345))),2)</f>
        <v>0</v>
      </c>
      <c r="P345" s="57" t="n">
        <f aca="false">ROUND((N345+O345),2)</f>
        <v>0</v>
      </c>
      <c r="Q345" s="58" t="s">
        <v>32</v>
      </c>
      <c r="R345" s="57" t="n">
        <f aca="false">ROUND(N345*G345,2)</f>
        <v>0</v>
      </c>
      <c r="S345" s="57" t="n">
        <f aca="false">ROUND(O345*G345,2)</f>
        <v>0</v>
      </c>
      <c r="T345" s="59" t="n">
        <f aca="false">ROUND(R345+S345,2)</f>
        <v>0</v>
      </c>
      <c r="U345" s="0"/>
      <c r="V345" s="0"/>
      <c r="W345" s="0"/>
      <c r="X345" s="0"/>
      <c r="Y345" s="0"/>
      <c r="Z345" s="0"/>
      <c r="AA345" s="0"/>
      <c r="AB345" s="0"/>
      <c r="AC345" s="0"/>
    </row>
    <row r="346" customFormat="false" ht="32.8" hidden="false" customHeight="false" outlineLevel="0" collapsed="false">
      <c r="A346" s="51" t="s">
        <v>680</v>
      </c>
      <c r="B346" s="52" t="s">
        <v>8</v>
      </c>
      <c r="C346" s="53" t="n">
        <v>90443</v>
      </c>
      <c r="D346" s="54" t="s">
        <v>681</v>
      </c>
      <c r="E346" s="55" t="s">
        <v>67</v>
      </c>
      <c r="F346" s="55" t="s">
        <v>665</v>
      </c>
      <c r="G346" s="56" t="n">
        <v>38.91</v>
      </c>
      <c r="H346" s="57"/>
      <c r="I346" s="57"/>
      <c r="J346" s="57"/>
      <c r="K346" s="57" t="n">
        <f aca="false">ROUND((H346*G346),2)</f>
        <v>0</v>
      </c>
      <c r="L346" s="57" t="n">
        <f aca="false">ROUND((I346*G346),2)</f>
        <v>0</v>
      </c>
      <c r="M346" s="57" t="n">
        <f aca="false">ROUND((L346+K346),2)</f>
        <v>0</v>
      </c>
      <c r="N346" s="57" t="n">
        <f aca="false">ROUND((IF(Q346="BDI 1",((1+($T$3/100))*H346),((1+($T$4/100))*H346))),2)</f>
        <v>0</v>
      </c>
      <c r="O346" s="57" t="n">
        <f aca="false">ROUND((IF(Q346="BDI 1",((1+($T$3/100))*I346),((1+($T$4/100))*I346))),2)</f>
        <v>0</v>
      </c>
      <c r="P346" s="57" t="n">
        <f aca="false">ROUND((N346+O346),2)</f>
        <v>0</v>
      </c>
      <c r="Q346" s="58" t="s">
        <v>32</v>
      </c>
      <c r="R346" s="57" t="n">
        <f aca="false">ROUND(N346*G346,2)</f>
        <v>0</v>
      </c>
      <c r="S346" s="57" t="n">
        <f aca="false">ROUND(O346*G346,2)</f>
        <v>0</v>
      </c>
      <c r="T346" s="59" t="n">
        <f aca="false">ROUND(R346+S346,2)</f>
        <v>0</v>
      </c>
      <c r="U346" s="0"/>
      <c r="V346" s="0"/>
      <c r="W346" s="0"/>
      <c r="X346" s="0"/>
      <c r="Y346" s="0"/>
      <c r="Z346" s="0"/>
      <c r="AA346" s="0"/>
      <c r="AB346" s="0"/>
      <c r="AC346" s="0"/>
    </row>
    <row r="347" customFormat="false" ht="32.8" hidden="false" customHeight="false" outlineLevel="0" collapsed="false">
      <c r="A347" s="51" t="s">
        <v>682</v>
      </c>
      <c r="B347" s="52" t="s">
        <v>8</v>
      </c>
      <c r="C347" s="53" t="n">
        <v>90466</v>
      </c>
      <c r="D347" s="54" t="s">
        <v>683</v>
      </c>
      <c r="E347" s="55" t="s">
        <v>67</v>
      </c>
      <c r="F347" s="55" t="s">
        <v>665</v>
      </c>
      <c r="G347" s="56" t="n">
        <v>38.91</v>
      </c>
      <c r="H347" s="57"/>
      <c r="I347" s="57"/>
      <c r="J347" s="57"/>
      <c r="K347" s="57" t="n">
        <f aca="false">ROUND((H347*G347),2)</f>
        <v>0</v>
      </c>
      <c r="L347" s="57" t="n">
        <f aca="false">ROUND((I347*G347),2)</f>
        <v>0</v>
      </c>
      <c r="M347" s="57" t="n">
        <f aca="false">ROUND((L347+K347),2)</f>
        <v>0</v>
      </c>
      <c r="N347" s="57" t="n">
        <f aca="false">ROUND((IF(Q347="BDI 1",((1+($T$3/100))*H347),((1+($T$4/100))*H347))),2)</f>
        <v>0</v>
      </c>
      <c r="O347" s="57" t="n">
        <f aca="false">ROUND((IF(Q347="BDI 1",((1+($T$3/100))*I347),((1+($T$4/100))*I347))),2)</f>
        <v>0</v>
      </c>
      <c r="P347" s="57" t="n">
        <f aca="false">ROUND((N347+O347),2)</f>
        <v>0</v>
      </c>
      <c r="Q347" s="58" t="s">
        <v>32</v>
      </c>
      <c r="R347" s="57" t="n">
        <f aca="false">ROUND(N347*G347,2)</f>
        <v>0</v>
      </c>
      <c r="S347" s="57" t="n">
        <f aca="false">ROUND(O347*G347,2)</f>
        <v>0</v>
      </c>
      <c r="T347" s="59" t="n">
        <f aca="false">ROUND(R347+S347,2)</f>
        <v>0</v>
      </c>
      <c r="U347" s="0"/>
      <c r="V347" s="0"/>
      <c r="W347" s="0"/>
      <c r="X347" s="0"/>
      <c r="Y347" s="0"/>
      <c r="Z347" s="0"/>
      <c r="AA347" s="0"/>
      <c r="AB347" s="0"/>
      <c r="AC347" s="0"/>
    </row>
    <row r="348" customFormat="false" ht="22.35" hidden="false" customHeight="false" outlineLevel="0" collapsed="false">
      <c r="A348" s="51" t="s">
        <v>684</v>
      </c>
      <c r="B348" s="52" t="s">
        <v>8</v>
      </c>
      <c r="C348" s="53" t="n">
        <v>93358</v>
      </c>
      <c r="D348" s="54" t="s">
        <v>609</v>
      </c>
      <c r="E348" s="55" t="s">
        <v>61</v>
      </c>
      <c r="F348" s="55" t="s">
        <v>665</v>
      </c>
      <c r="G348" s="56" t="n">
        <v>3.69</v>
      </c>
      <c r="H348" s="57"/>
      <c r="I348" s="57"/>
      <c r="J348" s="57"/>
      <c r="K348" s="57" t="n">
        <f aca="false">ROUND((H348*G348),2)</f>
        <v>0</v>
      </c>
      <c r="L348" s="57" t="n">
        <f aca="false">ROUND((I348*G348),2)</f>
        <v>0</v>
      </c>
      <c r="M348" s="57" t="n">
        <f aca="false">ROUND((L348+K348),2)</f>
        <v>0</v>
      </c>
      <c r="N348" s="57" t="n">
        <f aca="false">ROUND((IF(Q348="BDI 1",((1+($T$3/100))*H348),((1+($T$4/100))*H348))),2)</f>
        <v>0</v>
      </c>
      <c r="O348" s="57" t="n">
        <f aca="false">ROUND((IF(Q348="BDI 1",((1+($T$3/100))*I348),((1+($T$4/100))*I348))),2)</f>
        <v>0</v>
      </c>
      <c r="P348" s="57" t="n">
        <f aca="false">ROUND((N348+O348),2)</f>
        <v>0</v>
      </c>
      <c r="Q348" s="58" t="s">
        <v>32</v>
      </c>
      <c r="R348" s="57" t="n">
        <f aca="false">ROUND(N348*G348,2)</f>
        <v>0</v>
      </c>
      <c r="S348" s="57" t="n">
        <f aca="false">ROUND(O348*G348,2)</f>
        <v>0</v>
      </c>
      <c r="T348" s="59" t="n">
        <f aca="false">ROUND(R348+S348,2)</f>
        <v>0</v>
      </c>
      <c r="U348" s="0"/>
      <c r="V348" s="0"/>
      <c r="W348" s="0"/>
      <c r="X348" s="0"/>
      <c r="Y348" s="0"/>
      <c r="Z348" s="0"/>
      <c r="AA348" s="0"/>
      <c r="AB348" s="0"/>
      <c r="AC348" s="0"/>
    </row>
    <row r="349" customFormat="false" ht="22.35" hidden="false" customHeight="false" outlineLevel="0" collapsed="false">
      <c r="A349" s="51" t="s">
        <v>685</v>
      </c>
      <c r="B349" s="52" t="s">
        <v>8</v>
      </c>
      <c r="C349" s="53" t="n">
        <v>93382</v>
      </c>
      <c r="D349" s="54" t="s">
        <v>129</v>
      </c>
      <c r="E349" s="55" t="s">
        <v>61</v>
      </c>
      <c r="F349" s="55" t="s">
        <v>665</v>
      </c>
      <c r="G349" s="56" t="n">
        <v>3.69</v>
      </c>
      <c r="H349" s="57"/>
      <c r="I349" s="57"/>
      <c r="J349" s="57"/>
      <c r="K349" s="57" t="n">
        <f aca="false">ROUND((H349*G349),2)</f>
        <v>0</v>
      </c>
      <c r="L349" s="57" t="n">
        <f aca="false">ROUND((I349*G349),2)</f>
        <v>0</v>
      </c>
      <c r="M349" s="57" t="n">
        <f aca="false">ROUND((L349+K349),2)</f>
        <v>0</v>
      </c>
      <c r="N349" s="57" t="n">
        <f aca="false">ROUND((IF(Q349="BDI 1",((1+($T$3/100))*H349),((1+($T$4/100))*H349))),2)</f>
        <v>0</v>
      </c>
      <c r="O349" s="57" t="n">
        <f aca="false">ROUND((IF(Q349="BDI 1",((1+($T$3/100))*I349),((1+($T$4/100))*I349))),2)</f>
        <v>0</v>
      </c>
      <c r="P349" s="57" t="n">
        <f aca="false">ROUND((N349+O349),2)</f>
        <v>0</v>
      </c>
      <c r="Q349" s="58" t="s">
        <v>32</v>
      </c>
      <c r="R349" s="57" t="n">
        <f aca="false">ROUND(N349*G349,2)</f>
        <v>0</v>
      </c>
      <c r="S349" s="57" t="n">
        <f aca="false">ROUND(O349*G349,2)</f>
        <v>0</v>
      </c>
      <c r="T349" s="59" t="n">
        <f aca="false">ROUND(R349+S349,2)</f>
        <v>0</v>
      </c>
      <c r="U349" s="0"/>
      <c r="V349" s="0"/>
      <c r="W349" s="0"/>
      <c r="X349" s="0"/>
      <c r="Y349" s="0"/>
      <c r="Z349" s="0"/>
      <c r="AA349" s="0"/>
      <c r="AB349" s="0"/>
      <c r="AC349" s="0"/>
    </row>
    <row r="350" customFormat="false" ht="22.35" hidden="false" customHeight="false" outlineLevel="0" collapsed="false">
      <c r="A350" s="51" t="s">
        <v>686</v>
      </c>
      <c r="B350" s="52" t="s">
        <v>47</v>
      </c>
      <c r="C350" s="53" t="n">
        <v>924</v>
      </c>
      <c r="D350" s="54" t="s">
        <v>687</v>
      </c>
      <c r="E350" s="55" t="s">
        <v>89</v>
      </c>
      <c r="F350" s="55" t="s">
        <v>665</v>
      </c>
      <c r="G350" s="56" t="n">
        <v>3</v>
      </c>
      <c r="H350" s="57"/>
      <c r="I350" s="57"/>
      <c r="J350" s="57"/>
      <c r="K350" s="57" t="n">
        <f aca="false">ROUND((H350*G350),2)</f>
        <v>0</v>
      </c>
      <c r="L350" s="57" t="n">
        <f aca="false">ROUND((I350*G350),2)</f>
        <v>0</v>
      </c>
      <c r="M350" s="57" t="n">
        <f aca="false">ROUND((L350+K350),2)</f>
        <v>0</v>
      </c>
      <c r="N350" s="57" t="n">
        <f aca="false">ROUND((IF(Q350="BDI 1",((1+($T$3/100))*H350),((1+($T$4/100))*H350))),2)</f>
        <v>0</v>
      </c>
      <c r="O350" s="57" t="n">
        <f aca="false">ROUND((IF(Q350="BDI 1",((1+($T$3/100))*I350),((1+($T$4/100))*I350))),2)</f>
        <v>0</v>
      </c>
      <c r="P350" s="57" t="n">
        <f aca="false">ROUND((N350+O350),2)</f>
        <v>0</v>
      </c>
      <c r="Q350" s="58" t="s">
        <v>32</v>
      </c>
      <c r="R350" s="57" t="n">
        <f aca="false">ROUND(N350*G350,2)</f>
        <v>0</v>
      </c>
      <c r="S350" s="57" t="n">
        <f aca="false">ROUND(O350*G350,2)</f>
        <v>0</v>
      </c>
      <c r="T350" s="59" t="n">
        <f aca="false">ROUND(R350+S350,2)</f>
        <v>0</v>
      </c>
      <c r="U350" s="0"/>
      <c r="V350" s="0"/>
      <c r="W350" s="0"/>
      <c r="X350" s="0"/>
      <c r="Y350" s="0"/>
      <c r="Z350" s="0"/>
      <c r="AA350" s="0"/>
      <c r="AB350" s="0"/>
      <c r="AC350" s="0"/>
    </row>
    <row r="351" customFormat="false" ht="15" hidden="false" customHeight="false" outlineLevel="0" collapsed="false">
      <c r="A351" s="63"/>
      <c r="B351" s="63"/>
      <c r="C351" s="64"/>
      <c r="D351" s="65"/>
      <c r="E351" s="64"/>
      <c r="F351" s="64"/>
      <c r="G351" s="66"/>
      <c r="H351" s="66"/>
      <c r="I351" s="66"/>
      <c r="J351" s="67"/>
      <c r="K351" s="67"/>
      <c r="L351" s="67"/>
      <c r="M351" s="67"/>
      <c r="N351" s="34"/>
      <c r="O351" s="34"/>
      <c r="P351" s="34"/>
      <c r="Q351" s="34"/>
      <c r="R351" s="34"/>
      <c r="S351" s="34"/>
      <c r="T351" s="35"/>
    </row>
    <row r="352" customFormat="false" ht="15" hidden="false" customHeight="false" outlineLevel="0" collapsed="false">
      <c r="A352" s="36" t="n">
        <v>17</v>
      </c>
      <c r="B352" s="37"/>
      <c r="C352" s="38"/>
      <c r="D352" s="39" t="s">
        <v>688</v>
      </c>
      <c r="E352" s="40"/>
      <c r="F352" s="40"/>
      <c r="G352" s="41"/>
      <c r="H352" s="41"/>
      <c r="I352" s="41"/>
      <c r="J352" s="42"/>
      <c r="K352" s="43" t="n">
        <f aca="false">SUM(K353:K363)/2</f>
        <v>0</v>
      </c>
      <c r="L352" s="43" t="n">
        <f aca="false">SUM(L353:L363)/2</f>
        <v>0</v>
      </c>
      <c r="M352" s="43" t="n">
        <f aca="false">SUM(M353:M363)/2</f>
        <v>0</v>
      </c>
      <c r="N352" s="44"/>
      <c r="O352" s="44"/>
      <c r="P352" s="44"/>
      <c r="Q352" s="44"/>
      <c r="R352" s="43" t="n">
        <f aca="false">SUM(R353:R363)/2</f>
        <v>0</v>
      </c>
      <c r="S352" s="43" t="n">
        <f aca="false">SUM(S353:S363)/2</f>
        <v>0</v>
      </c>
      <c r="T352" s="43" t="n">
        <f aca="false">SUM(T353:T363)/2</f>
        <v>0</v>
      </c>
    </row>
    <row r="353" customFormat="false" ht="15" hidden="false" customHeight="false" outlineLevel="0" collapsed="false">
      <c r="A353" s="46" t="s">
        <v>689</v>
      </c>
      <c r="B353" s="47"/>
      <c r="C353" s="48"/>
      <c r="D353" s="39" t="s">
        <v>690</v>
      </c>
      <c r="E353" s="39"/>
      <c r="F353" s="39"/>
      <c r="G353" s="49"/>
      <c r="H353" s="50"/>
      <c r="I353" s="50"/>
      <c r="J353" s="50"/>
      <c r="K353" s="50" t="n">
        <f aca="false">ROUND(SUM(K354:K358),2)</f>
        <v>0</v>
      </c>
      <c r="L353" s="50" t="n">
        <f aca="false">ROUND(SUM(L354:L358),2)</f>
        <v>0</v>
      </c>
      <c r="M353" s="50" t="n">
        <f aca="false">ROUND(SUM(M354:M358),2)</f>
        <v>0</v>
      </c>
      <c r="N353" s="50"/>
      <c r="O353" s="50"/>
      <c r="P353" s="50"/>
      <c r="Q353" s="50"/>
      <c r="R353" s="50" t="n">
        <f aca="false">ROUND(SUM(R354:R358),2)</f>
        <v>0</v>
      </c>
      <c r="S353" s="50" t="n">
        <f aca="false">ROUND(SUM(S354:S358),2)</f>
        <v>0</v>
      </c>
      <c r="T353" s="50" t="n">
        <f aca="false">ROUND(SUM(T354:T358),2)</f>
        <v>0</v>
      </c>
    </row>
    <row r="354" customFormat="false" ht="22.35" hidden="false" customHeight="false" outlineLevel="0" collapsed="false">
      <c r="A354" s="51" t="s">
        <v>691</v>
      </c>
      <c r="B354" s="52" t="s">
        <v>47</v>
      </c>
      <c r="C354" s="53" t="n">
        <v>562</v>
      </c>
      <c r="D354" s="54" t="s">
        <v>692</v>
      </c>
      <c r="E354" s="55" t="s">
        <v>89</v>
      </c>
      <c r="F354" s="55" t="s">
        <v>665</v>
      </c>
      <c r="G354" s="56" t="n">
        <v>20.04</v>
      </c>
      <c r="H354" s="57"/>
      <c r="I354" s="57"/>
      <c r="J354" s="57"/>
      <c r="K354" s="57" t="n">
        <f aca="false">ROUND((H354*G354),2)</f>
        <v>0</v>
      </c>
      <c r="L354" s="57" t="n">
        <f aca="false">ROUND((I354*G354),2)</f>
        <v>0</v>
      </c>
      <c r="M354" s="57" t="n">
        <f aca="false">ROUND((L354+K354),2)</f>
        <v>0</v>
      </c>
      <c r="N354" s="57" t="n">
        <f aca="false">ROUND((IF(Q354="BDI 1",((1+($T$3/100))*H354),((1+($T$4/100))*H354))),2)</f>
        <v>0</v>
      </c>
      <c r="O354" s="57" t="n">
        <f aca="false">ROUND((IF(Q354="BDI 1",((1+($T$3/100))*I354),((1+($T$4/100))*I354))),2)</f>
        <v>0</v>
      </c>
      <c r="P354" s="57" t="n">
        <f aca="false">ROUND((N354+O354),2)</f>
        <v>0</v>
      </c>
      <c r="Q354" s="58" t="s">
        <v>32</v>
      </c>
      <c r="R354" s="57" t="n">
        <f aca="false">ROUND(N354*G354,2)</f>
        <v>0</v>
      </c>
      <c r="S354" s="57" t="n">
        <f aca="false">ROUND(O354*G354,2)</f>
        <v>0</v>
      </c>
      <c r="T354" s="59" t="n">
        <f aca="false">ROUND(R354+S354,2)</f>
        <v>0</v>
      </c>
      <c r="U354" s="0"/>
      <c r="V354" s="0"/>
      <c r="W354" s="0"/>
      <c r="X354" s="0"/>
      <c r="Y354" s="0"/>
      <c r="Z354" s="0"/>
      <c r="AA354" s="0"/>
      <c r="AB354" s="0"/>
      <c r="AC354" s="0"/>
    </row>
    <row r="355" customFormat="false" ht="22.35" hidden="false" customHeight="false" outlineLevel="0" collapsed="false">
      <c r="A355" s="51" t="s">
        <v>693</v>
      </c>
      <c r="B355" s="52" t="s">
        <v>8</v>
      </c>
      <c r="C355" s="53" t="n">
        <v>97622</v>
      </c>
      <c r="D355" s="54" t="s">
        <v>694</v>
      </c>
      <c r="E355" s="55" t="s">
        <v>61</v>
      </c>
      <c r="F355" s="55" t="s">
        <v>665</v>
      </c>
      <c r="G355" s="56" t="n">
        <v>2.032</v>
      </c>
      <c r="H355" s="57"/>
      <c r="I355" s="57"/>
      <c r="J355" s="57"/>
      <c r="K355" s="57" t="n">
        <f aca="false">ROUND((H355*G355),2)</f>
        <v>0</v>
      </c>
      <c r="L355" s="57" t="n">
        <f aca="false">ROUND((I355*G355),2)</f>
        <v>0</v>
      </c>
      <c r="M355" s="57" t="n">
        <f aca="false">ROUND((L355+K355),2)</f>
        <v>0</v>
      </c>
      <c r="N355" s="57" t="n">
        <f aca="false">ROUND((IF(Q355="BDI 1",((1+($T$3/100))*H355),((1+($T$4/100))*H355))),2)</f>
        <v>0</v>
      </c>
      <c r="O355" s="57" t="n">
        <f aca="false">ROUND((IF(Q355="BDI 1",((1+($T$3/100))*I355),((1+($T$4/100))*I355))),2)</f>
        <v>0</v>
      </c>
      <c r="P355" s="57" t="n">
        <f aca="false">ROUND((N355+O355),2)</f>
        <v>0</v>
      </c>
      <c r="Q355" s="58" t="s">
        <v>32</v>
      </c>
      <c r="R355" s="57" t="n">
        <f aca="false">ROUND(N355*G355,2)</f>
        <v>0</v>
      </c>
      <c r="S355" s="57" t="n">
        <f aca="false">ROUND(O355*G355,2)</f>
        <v>0</v>
      </c>
      <c r="T355" s="59" t="n">
        <f aca="false">ROUND(R355+S355,2)</f>
        <v>0</v>
      </c>
      <c r="U355" s="0"/>
      <c r="V355" s="0"/>
      <c r="W355" s="0"/>
      <c r="X355" s="0"/>
      <c r="Y355" s="0"/>
      <c r="Z355" s="0"/>
      <c r="AA355" s="0"/>
      <c r="AB355" s="0"/>
      <c r="AC355" s="0"/>
    </row>
    <row r="356" customFormat="false" ht="22.35" hidden="false" customHeight="false" outlineLevel="0" collapsed="false">
      <c r="A356" s="51" t="s">
        <v>695</v>
      </c>
      <c r="B356" s="52" t="s">
        <v>8</v>
      </c>
      <c r="C356" s="53" t="n">
        <v>97622</v>
      </c>
      <c r="D356" s="54" t="s">
        <v>694</v>
      </c>
      <c r="E356" s="55" t="s">
        <v>61</v>
      </c>
      <c r="F356" s="55" t="s">
        <v>665</v>
      </c>
      <c r="G356" s="56" t="n">
        <v>1.08</v>
      </c>
      <c r="H356" s="57"/>
      <c r="I356" s="57"/>
      <c r="J356" s="57"/>
      <c r="K356" s="57" t="n">
        <f aca="false">ROUND((H356*G356),2)</f>
        <v>0</v>
      </c>
      <c r="L356" s="57" t="n">
        <f aca="false">ROUND((I356*G356),2)</f>
        <v>0</v>
      </c>
      <c r="M356" s="57" t="n">
        <f aca="false">ROUND((L356+K356),2)</f>
        <v>0</v>
      </c>
      <c r="N356" s="57" t="n">
        <f aca="false">ROUND((IF(Q356="BDI 1",((1+($T$3/100))*H356),((1+($T$4/100))*H356))),2)</f>
        <v>0</v>
      </c>
      <c r="O356" s="57" t="n">
        <f aca="false">ROUND((IF(Q356="BDI 1",((1+($T$3/100))*I356),((1+($T$4/100))*I356))),2)</f>
        <v>0</v>
      </c>
      <c r="P356" s="57" t="n">
        <f aca="false">ROUND((N356+O356),2)</f>
        <v>0</v>
      </c>
      <c r="Q356" s="58" t="s">
        <v>32</v>
      </c>
      <c r="R356" s="57" t="n">
        <f aca="false">ROUND(N356*G356,2)</f>
        <v>0</v>
      </c>
      <c r="S356" s="57" t="n">
        <f aca="false">ROUND(O356*G356,2)</f>
        <v>0</v>
      </c>
      <c r="T356" s="59" t="n">
        <f aca="false">ROUND(R356+S356,2)</f>
        <v>0</v>
      </c>
      <c r="U356" s="0"/>
      <c r="V356" s="0"/>
      <c r="W356" s="0"/>
      <c r="X356" s="0"/>
      <c r="Y356" s="0"/>
      <c r="Z356" s="0"/>
      <c r="AA356" s="0"/>
      <c r="AB356" s="0"/>
      <c r="AC356" s="0"/>
    </row>
    <row r="357" customFormat="false" ht="22.35" hidden="false" customHeight="false" outlineLevel="0" collapsed="false">
      <c r="A357" s="51" t="s">
        <v>696</v>
      </c>
      <c r="B357" s="52" t="s">
        <v>8</v>
      </c>
      <c r="C357" s="53" t="n">
        <v>97622</v>
      </c>
      <c r="D357" s="54" t="s">
        <v>694</v>
      </c>
      <c r="E357" s="55" t="s">
        <v>61</v>
      </c>
      <c r="F357" s="55" t="s">
        <v>665</v>
      </c>
      <c r="G357" s="56" t="n">
        <v>0.603</v>
      </c>
      <c r="H357" s="57"/>
      <c r="I357" s="57"/>
      <c r="J357" s="57"/>
      <c r="K357" s="57" t="n">
        <f aca="false">ROUND((H357*G357),2)</f>
        <v>0</v>
      </c>
      <c r="L357" s="57" t="n">
        <f aca="false">ROUND((I357*G357),2)</f>
        <v>0</v>
      </c>
      <c r="M357" s="57" t="n">
        <f aca="false">ROUND((L357+K357),2)</f>
        <v>0</v>
      </c>
      <c r="N357" s="57" t="n">
        <f aca="false">ROUND((IF(Q357="BDI 1",((1+($T$3/100))*H357),((1+($T$4/100))*H357))),2)</f>
        <v>0</v>
      </c>
      <c r="O357" s="57" t="n">
        <f aca="false">ROUND((IF(Q357="BDI 1",((1+($T$3/100))*I357),((1+($T$4/100))*I357))),2)</f>
        <v>0</v>
      </c>
      <c r="P357" s="57" t="n">
        <f aca="false">ROUND((N357+O357),2)</f>
        <v>0</v>
      </c>
      <c r="Q357" s="58" t="s">
        <v>32</v>
      </c>
      <c r="R357" s="57" t="n">
        <f aca="false">ROUND(N357*G357,2)</f>
        <v>0</v>
      </c>
      <c r="S357" s="57" t="n">
        <f aca="false">ROUND(O357*G357,2)</f>
        <v>0</v>
      </c>
      <c r="T357" s="59" t="n">
        <f aca="false">ROUND(R357+S357,2)</f>
        <v>0</v>
      </c>
      <c r="U357" s="0"/>
      <c r="V357" s="0"/>
      <c r="W357" s="0"/>
      <c r="X357" s="0"/>
      <c r="Y357" s="0"/>
      <c r="Z357" s="0"/>
      <c r="AA357" s="0"/>
      <c r="AB357" s="0"/>
      <c r="AC357" s="0"/>
    </row>
    <row r="358" customFormat="false" ht="22.35" hidden="false" customHeight="false" outlineLevel="0" collapsed="false">
      <c r="A358" s="51" t="s">
        <v>697</v>
      </c>
      <c r="B358" s="52" t="s">
        <v>47</v>
      </c>
      <c r="C358" s="53" t="n">
        <v>606</v>
      </c>
      <c r="D358" s="54" t="s">
        <v>60</v>
      </c>
      <c r="E358" s="55" t="s">
        <v>61</v>
      </c>
      <c r="F358" s="55" t="s">
        <v>665</v>
      </c>
      <c r="G358" s="56" t="n">
        <v>6.325</v>
      </c>
      <c r="H358" s="57"/>
      <c r="I358" s="57"/>
      <c r="J358" s="57"/>
      <c r="K358" s="57" t="n">
        <f aca="false">ROUND((H358*G358),2)</f>
        <v>0</v>
      </c>
      <c r="L358" s="57" t="n">
        <f aca="false">ROUND((I358*G358),2)</f>
        <v>0</v>
      </c>
      <c r="M358" s="57" t="n">
        <f aca="false">ROUND((L358+K358),2)</f>
        <v>0</v>
      </c>
      <c r="N358" s="57" t="n">
        <f aca="false">ROUND((IF(Q358="BDI 1",((1+($T$3/100))*H358),((1+($T$4/100))*H358))),2)</f>
        <v>0</v>
      </c>
      <c r="O358" s="57" t="n">
        <f aca="false">ROUND((IF(Q358="BDI 1",((1+($T$3/100))*I358),((1+($T$4/100))*I358))),2)</f>
        <v>0</v>
      </c>
      <c r="P358" s="57" t="n">
        <f aca="false">ROUND((N358+O358),2)</f>
        <v>0</v>
      </c>
      <c r="Q358" s="58" t="s">
        <v>32</v>
      </c>
      <c r="R358" s="57" t="n">
        <f aca="false">ROUND(N358*G358,2)</f>
        <v>0</v>
      </c>
      <c r="S358" s="57" t="n">
        <f aca="false">ROUND(O358*G358,2)</f>
        <v>0</v>
      </c>
      <c r="T358" s="59" t="n">
        <f aca="false">ROUND(R358+S358,2)</f>
        <v>0</v>
      </c>
      <c r="U358" s="0"/>
      <c r="V358" s="0"/>
      <c r="W358" s="0"/>
      <c r="X358" s="0"/>
      <c r="Y358" s="0"/>
      <c r="Z358" s="0"/>
      <c r="AA358" s="0"/>
      <c r="AB358" s="0"/>
      <c r="AC358" s="0"/>
    </row>
    <row r="359" customFormat="false" ht="15" hidden="false" customHeight="false" outlineLevel="0" collapsed="false">
      <c r="A359" s="46" t="s">
        <v>698</v>
      </c>
      <c r="B359" s="47"/>
      <c r="C359" s="48"/>
      <c r="D359" s="39" t="s">
        <v>699</v>
      </c>
      <c r="E359" s="39"/>
      <c r="F359" s="39"/>
      <c r="G359" s="49"/>
      <c r="H359" s="50"/>
      <c r="I359" s="50"/>
      <c r="J359" s="50"/>
      <c r="K359" s="50" t="n">
        <f aca="false">ROUND(SUM(K360:K361),2)</f>
        <v>0</v>
      </c>
      <c r="L359" s="50" t="n">
        <f aca="false">ROUND(SUM(L360:L361),2)</f>
        <v>0</v>
      </c>
      <c r="M359" s="50" t="n">
        <f aca="false">ROUND(SUM(M360:M361),2)</f>
        <v>0</v>
      </c>
      <c r="N359" s="50"/>
      <c r="O359" s="50"/>
      <c r="P359" s="50"/>
      <c r="Q359" s="50"/>
      <c r="R359" s="50" t="n">
        <f aca="false">ROUND(SUM(R360:R361),2)</f>
        <v>0</v>
      </c>
      <c r="S359" s="50" t="n">
        <f aca="false">ROUND(SUM(S360:S361),2)</f>
        <v>0</v>
      </c>
      <c r="T359" s="50" t="n">
        <f aca="false">ROUND(SUM(T360:T361),2)</f>
        <v>0</v>
      </c>
    </row>
    <row r="360" customFormat="false" ht="22.35" hidden="false" customHeight="false" outlineLevel="0" collapsed="false">
      <c r="A360" s="51" t="s">
        <v>700</v>
      </c>
      <c r="B360" s="52" t="s">
        <v>8</v>
      </c>
      <c r="C360" s="53" t="n">
        <v>93187</v>
      </c>
      <c r="D360" s="54" t="s">
        <v>215</v>
      </c>
      <c r="E360" s="55" t="s">
        <v>67</v>
      </c>
      <c r="F360" s="55" t="s">
        <v>665</v>
      </c>
      <c r="G360" s="56" t="n">
        <v>16.4</v>
      </c>
      <c r="H360" s="57"/>
      <c r="I360" s="57"/>
      <c r="J360" s="57"/>
      <c r="K360" s="57" t="n">
        <f aca="false">ROUND((H360*G360),2)</f>
        <v>0</v>
      </c>
      <c r="L360" s="57" t="n">
        <f aca="false">ROUND((I360*G360),2)</f>
        <v>0</v>
      </c>
      <c r="M360" s="57" t="n">
        <f aca="false">ROUND((L360+K360),2)</f>
        <v>0</v>
      </c>
      <c r="N360" s="57" t="n">
        <f aca="false">ROUND((IF(Q360="BDI 1",((1+($T$3/100))*H360),((1+($T$4/100))*H360))),2)</f>
        <v>0</v>
      </c>
      <c r="O360" s="57" t="n">
        <f aca="false">ROUND((IF(Q360="BDI 1",((1+($T$3/100))*I360),((1+($T$4/100))*I360))),2)</f>
        <v>0</v>
      </c>
      <c r="P360" s="57" t="n">
        <f aca="false">ROUND((N360+O360),2)</f>
        <v>0</v>
      </c>
      <c r="Q360" s="58" t="s">
        <v>32</v>
      </c>
      <c r="R360" s="57" t="n">
        <f aca="false">ROUND(N360*G360,2)</f>
        <v>0</v>
      </c>
      <c r="S360" s="57" t="n">
        <f aca="false">ROUND(O360*G360,2)</f>
        <v>0</v>
      </c>
      <c r="T360" s="59" t="n">
        <f aca="false">ROUND(R360+S360,2)</f>
        <v>0</v>
      </c>
      <c r="U360" s="0"/>
      <c r="V360" s="0"/>
      <c r="W360" s="0"/>
      <c r="X360" s="0"/>
      <c r="Y360" s="0"/>
      <c r="Z360" s="0"/>
      <c r="AA360" s="0"/>
      <c r="AB360" s="0"/>
      <c r="AC360" s="0"/>
    </row>
    <row r="361" customFormat="false" ht="22.35" hidden="false" customHeight="false" outlineLevel="0" collapsed="false">
      <c r="A361" s="51" t="s">
        <v>701</v>
      </c>
      <c r="B361" s="52" t="s">
        <v>8</v>
      </c>
      <c r="C361" s="53" t="n">
        <v>93197</v>
      </c>
      <c r="D361" s="54" t="s">
        <v>217</v>
      </c>
      <c r="E361" s="55" t="s">
        <v>67</v>
      </c>
      <c r="F361" s="55" t="s">
        <v>665</v>
      </c>
      <c r="G361" s="56" t="n">
        <v>11.4</v>
      </c>
      <c r="H361" s="57"/>
      <c r="I361" s="57"/>
      <c r="J361" s="57"/>
      <c r="K361" s="57" t="n">
        <f aca="false">ROUND((H361*G361),2)</f>
        <v>0</v>
      </c>
      <c r="L361" s="57" t="n">
        <f aca="false">ROUND((I361*G361),2)</f>
        <v>0</v>
      </c>
      <c r="M361" s="57" t="n">
        <f aca="false">ROUND((L361+K361),2)</f>
        <v>0</v>
      </c>
      <c r="N361" s="57" t="n">
        <f aca="false">ROUND((IF(Q361="BDI 1",((1+($T$3/100))*H361),((1+($T$4/100))*H361))),2)</f>
        <v>0</v>
      </c>
      <c r="O361" s="57" t="n">
        <f aca="false">ROUND((IF(Q361="BDI 1",((1+($T$3/100))*I361),((1+($T$4/100))*I361))),2)</f>
        <v>0</v>
      </c>
      <c r="P361" s="57" t="n">
        <f aca="false">ROUND((N361+O361),2)</f>
        <v>0</v>
      </c>
      <c r="Q361" s="58" t="s">
        <v>32</v>
      </c>
      <c r="R361" s="57" t="n">
        <f aca="false">ROUND(N361*G361,2)</f>
        <v>0</v>
      </c>
      <c r="S361" s="57" t="n">
        <f aca="false">ROUND(O361*G361,2)</f>
        <v>0</v>
      </c>
      <c r="T361" s="59" t="n">
        <f aca="false">ROUND(R361+S361,2)</f>
        <v>0</v>
      </c>
      <c r="U361" s="0"/>
      <c r="V361" s="0"/>
      <c r="W361" s="0"/>
      <c r="X361" s="0"/>
      <c r="Y361" s="0"/>
      <c r="Z361" s="0"/>
      <c r="AA361" s="0"/>
      <c r="AB361" s="0"/>
      <c r="AC361" s="0"/>
    </row>
    <row r="362" customFormat="false" ht="15" hidden="false" customHeight="false" outlineLevel="0" collapsed="false">
      <c r="A362" s="46" t="s">
        <v>702</v>
      </c>
      <c r="B362" s="47"/>
      <c r="C362" s="48"/>
      <c r="D362" s="39" t="s">
        <v>703</v>
      </c>
      <c r="E362" s="39"/>
      <c r="F362" s="39"/>
      <c r="G362" s="49"/>
      <c r="H362" s="50"/>
      <c r="I362" s="50"/>
      <c r="J362" s="50"/>
      <c r="K362" s="50" t="n">
        <f aca="false">ROUND(SUM(K363),2)</f>
        <v>0</v>
      </c>
      <c r="L362" s="50" t="n">
        <f aca="false">ROUND(SUM(L363),2)</f>
        <v>0</v>
      </c>
      <c r="M362" s="50" t="n">
        <f aca="false">ROUND(SUM(M363),2)</f>
        <v>0</v>
      </c>
      <c r="N362" s="50"/>
      <c r="O362" s="50"/>
      <c r="P362" s="50"/>
      <c r="Q362" s="50"/>
      <c r="R362" s="50" t="n">
        <f aca="false">ROUND(SUM(R363),2)</f>
        <v>0</v>
      </c>
      <c r="S362" s="50" t="n">
        <f aca="false">ROUND(SUM(S363),2)</f>
        <v>0</v>
      </c>
      <c r="T362" s="50" t="n">
        <f aca="false">ROUND(SUM(T363),2)</f>
        <v>0</v>
      </c>
    </row>
    <row r="363" customFormat="false" ht="43.25" hidden="false" customHeight="false" outlineLevel="0" collapsed="false">
      <c r="A363" s="51" t="s">
        <v>704</v>
      </c>
      <c r="B363" s="52" t="s">
        <v>8</v>
      </c>
      <c r="C363" s="53" t="n">
        <v>103334</v>
      </c>
      <c r="D363" s="54" t="s">
        <v>222</v>
      </c>
      <c r="E363" s="55" t="s">
        <v>41</v>
      </c>
      <c r="F363" s="55" t="s">
        <v>665</v>
      </c>
      <c r="G363" s="56" t="n">
        <v>22.22</v>
      </c>
      <c r="H363" s="57"/>
      <c r="I363" s="57"/>
      <c r="J363" s="57"/>
      <c r="K363" s="57" t="n">
        <f aca="false">ROUND((H363*G363),2)</f>
        <v>0</v>
      </c>
      <c r="L363" s="57" t="n">
        <f aca="false">ROUND((I363*G363),2)</f>
        <v>0</v>
      </c>
      <c r="M363" s="57" t="n">
        <f aca="false">ROUND((L363+K363),2)</f>
        <v>0</v>
      </c>
      <c r="N363" s="57" t="n">
        <f aca="false">ROUND((IF(Q363="BDI 1",((1+($T$3/100))*H363),((1+($T$4/100))*H363))),2)</f>
        <v>0</v>
      </c>
      <c r="O363" s="57" t="n">
        <f aca="false">ROUND((IF(Q363="BDI 1",((1+($T$3/100))*I363),((1+($T$4/100))*I363))),2)</f>
        <v>0</v>
      </c>
      <c r="P363" s="57" t="n">
        <f aca="false">ROUND((N363+O363),2)</f>
        <v>0</v>
      </c>
      <c r="Q363" s="58" t="s">
        <v>32</v>
      </c>
      <c r="R363" s="57" t="n">
        <f aca="false">ROUND(N363*G363,2)</f>
        <v>0</v>
      </c>
      <c r="S363" s="57" t="n">
        <f aca="false">ROUND(O363*G363,2)</f>
        <v>0</v>
      </c>
      <c r="T363" s="59" t="n">
        <f aca="false">ROUND(R363+S363,2)</f>
        <v>0</v>
      </c>
      <c r="U363" s="0"/>
      <c r="V363" s="0"/>
      <c r="W363" s="0"/>
      <c r="X363" s="0"/>
      <c r="Y363" s="0"/>
      <c r="Z363" s="0"/>
      <c r="AA363" s="0"/>
      <c r="AB363" s="0"/>
      <c r="AC363" s="0"/>
    </row>
    <row r="364" customFormat="false" ht="15" hidden="false" customHeight="false" outlineLevel="0" collapsed="false">
      <c r="A364" s="63"/>
      <c r="B364" s="63"/>
      <c r="C364" s="64"/>
      <c r="D364" s="65"/>
      <c r="E364" s="64"/>
      <c r="F364" s="64"/>
      <c r="G364" s="66"/>
      <c r="H364" s="66"/>
      <c r="I364" s="66"/>
      <c r="J364" s="67"/>
      <c r="K364" s="67"/>
      <c r="L364" s="67"/>
      <c r="M364" s="67"/>
      <c r="N364" s="34"/>
      <c r="O364" s="34"/>
      <c r="P364" s="34"/>
      <c r="Q364" s="34"/>
      <c r="R364" s="34"/>
      <c r="S364" s="34"/>
      <c r="T364" s="35"/>
      <c r="U364" s="0"/>
      <c r="V364" s="0"/>
      <c r="W364" s="0"/>
      <c r="X364" s="0"/>
      <c r="Y364" s="0"/>
      <c r="Z364" s="0"/>
      <c r="AA364" s="0"/>
      <c r="AB364" s="0"/>
      <c r="AC364" s="0"/>
    </row>
    <row r="365" customFormat="false" ht="15" hidden="false" customHeight="false" outlineLevel="0" collapsed="false">
      <c r="A365" s="36" t="n">
        <v>18</v>
      </c>
      <c r="B365" s="37"/>
      <c r="C365" s="38"/>
      <c r="D365" s="39" t="s">
        <v>705</v>
      </c>
      <c r="E365" s="40"/>
      <c r="F365" s="40"/>
      <c r="G365" s="41"/>
      <c r="H365" s="41"/>
      <c r="I365" s="41"/>
      <c r="J365" s="42"/>
      <c r="K365" s="43" t="n">
        <f aca="false">ROUND(SUM(K366:K367),2)</f>
        <v>0</v>
      </c>
      <c r="L365" s="43" t="n">
        <f aca="false">ROUND(SUM(L366:L367),2)</f>
        <v>0</v>
      </c>
      <c r="M365" s="43" t="n">
        <f aca="false">ROUND(SUM(M366:M367),2)</f>
        <v>0</v>
      </c>
      <c r="N365" s="44"/>
      <c r="O365" s="44"/>
      <c r="P365" s="44"/>
      <c r="Q365" s="44"/>
      <c r="R365" s="43" t="n">
        <f aca="false">ROUND(SUM(R366:R367),2)</f>
        <v>0</v>
      </c>
      <c r="S365" s="43" t="n">
        <f aca="false">ROUND(SUM(S366:S367),2)</f>
        <v>0</v>
      </c>
      <c r="T365" s="43" t="n">
        <f aca="false">ROUND(SUM(T366:T367),2)</f>
        <v>0</v>
      </c>
    </row>
    <row r="366" customFormat="false" ht="43.25" hidden="false" customHeight="false" outlineLevel="0" collapsed="false">
      <c r="A366" s="51" t="s">
        <v>706</v>
      </c>
      <c r="B366" s="52" t="s">
        <v>8</v>
      </c>
      <c r="C366" s="53" t="n">
        <v>87905</v>
      </c>
      <c r="D366" s="54" t="s">
        <v>238</v>
      </c>
      <c r="E366" s="55" t="s">
        <v>41</v>
      </c>
      <c r="F366" s="55" t="s">
        <v>665</v>
      </c>
      <c r="G366" s="56" t="n">
        <v>22.22</v>
      </c>
      <c r="H366" s="57"/>
      <c r="I366" s="57"/>
      <c r="J366" s="57"/>
      <c r="K366" s="57" t="n">
        <f aca="false">ROUND((H366*G366),2)</f>
        <v>0</v>
      </c>
      <c r="L366" s="57" t="n">
        <f aca="false">ROUND((I366*G366),2)</f>
        <v>0</v>
      </c>
      <c r="M366" s="57" t="n">
        <f aca="false">ROUND((L366+K366),2)</f>
        <v>0</v>
      </c>
      <c r="N366" s="57" t="n">
        <f aca="false">ROUND((IF(Q366="BDI 1",((1+($T$3/100))*H366),((1+($T$4/100))*H366))),2)</f>
        <v>0</v>
      </c>
      <c r="O366" s="57" t="n">
        <f aca="false">ROUND((IF(Q366="BDI 1",((1+($T$3/100))*I366),((1+($T$4/100))*I366))),2)</f>
        <v>0</v>
      </c>
      <c r="P366" s="57" t="n">
        <f aca="false">ROUND((N366+O366),2)</f>
        <v>0</v>
      </c>
      <c r="Q366" s="58" t="s">
        <v>32</v>
      </c>
      <c r="R366" s="57" t="n">
        <f aca="false">ROUND(N366*G366,2)</f>
        <v>0</v>
      </c>
      <c r="S366" s="57" t="n">
        <f aca="false">ROUND(O366*G366,2)</f>
        <v>0</v>
      </c>
      <c r="T366" s="59" t="n">
        <f aca="false">ROUND(R366+S366,2)</f>
        <v>0</v>
      </c>
      <c r="U366" s="0"/>
      <c r="V366" s="0"/>
      <c r="W366" s="0"/>
      <c r="X366" s="0"/>
      <c r="Y366" s="0"/>
      <c r="Z366" s="0"/>
      <c r="AA366" s="0"/>
      <c r="AB366" s="0"/>
      <c r="AC366" s="0"/>
    </row>
    <row r="367" customFormat="false" ht="53.7" hidden="false" customHeight="false" outlineLevel="0" collapsed="false">
      <c r="A367" s="51" t="s">
        <v>707</v>
      </c>
      <c r="B367" s="52" t="s">
        <v>8</v>
      </c>
      <c r="C367" s="53" t="n">
        <v>104256</v>
      </c>
      <c r="D367" s="54" t="s">
        <v>708</v>
      </c>
      <c r="E367" s="55" t="s">
        <v>41</v>
      </c>
      <c r="F367" s="55" t="s">
        <v>665</v>
      </c>
      <c r="G367" s="56" t="n">
        <v>22.22</v>
      </c>
      <c r="H367" s="57"/>
      <c r="I367" s="57"/>
      <c r="J367" s="57"/>
      <c r="K367" s="57" t="n">
        <f aca="false">ROUND((H367*G367),2)</f>
        <v>0</v>
      </c>
      <c r="L367" s="57" t="n">
        <f aca="false">ROUND((I367*G367),2)</f>
        <v>0</v>
      </c>
      <c r="M367" s="57" t="n">
        <f aca="false">ROUND((L367+K367),2)</f>
        <v>0</v>
      </c>
      <c r="N367" s="57" t="n">
        <f aca="false">ROUND((IF(Q367="BDI 1",((1+($T$3/100))*H367),((1+($T$4/100))*H367))),2)</f>
        <v>0</v>
      </c>
      <c r="O367" s="57" t="n">
        <f aca="false">ROUND((IF(Q367="BDI 1",((1+($T$3/100))*I367),((1+($T$4/100))*I367))),2)</f>
        <v>0</v>
      </c>
      <c r="P367" s="57" t="n">
        <f aca="false">ROUND((N367+O367),2)</f>
        <v>0</v>
      </c>
      <c r="Q367" s="58" t="s">
        <v>32</v>
      </c>
      <c r="R367" s="57" t="n">
        <f aca="false">ROUND(N367*G367,2)</f>
        <v>0</v>
      </c>
      <c r="S367" s="57" t="n">
        <f aca="false">ROUND(O367*G367,2)</f>
        <v>0</v>
      </c>
      <c r="T367" s="59" t="n">
        <f aca="false">ROUND(R367+S367,2)</f>
        <v>0</v>
      </c>
      <c r="U367" s="0"/>
      <c r="V367" s="0"/>
      <c r="W367" s="0"/>
      <c r="X367" s="0"/>
      <c r="Y367" s="0"/>
      <c r="Z367" s="0"/>
      <c r="AA367" s="0"/>
      <c r="AB367" s="0"/>
      <c r="AC367" s="0"/>
    </row>
    <row r="368" customFormat="false" ht="15" hidden="false" customHeight="false" outlineLevel="0" collapsed="false">
      <c r="A368" s="63"/>
      <c r="B368" s="63"/>
      <c r="C368" s="64"/>
      <c r="D368" s="65"/>
      <c r="E368" s="64"/>
      <c r="F368" s="64"/>
      <c r="G368" s="66"/>
      <c r="H368" s="66"/>
      <c r="I368" s="66"/>
      <c r="J368" s="67"/>
      <c r="K368" s="67"/>
      <c r="L368" s="67"/>
      <c r="M368" s="67"/>
      <c r="N368" s="34"/>
      <c r="O368" s="34"/>
      <c r="P368" s="34"/>
      <c r="Q368" s="34"/>
      <c r="R368" s="34"/>
      <c r="S368" s="34"/>
      <c r="T368" s="35"/>
      <c r="U368" s="0"/>
      <c r="V368" s="0"/>
      <c r="W368" s="0"/>
      <c r="X368" s="0"/>
      <c r="Y368" s="0"/>
      <c r="Z368" s="0"/>
      <c r="AA368" s="0"/>
      <c r="AB368" s="0"/>
      <c r="AC368" s="0"/>
    </row>
    <row r="369" customFormat="false" ht="15" hidden="false" customHeight="false" outlineLevel="0" collapsed="false">
      <c r="A369" s="36" t="n">
        <v>19</v>
      </c>
      <c r="B369" s="37"/>
      <c r="C369" s="38"/>
      <c r="D369" s="39" t="s">
        <v>311</v>
      </c>
      <c r="E369" s="40"/>
      <c r="F369" s="40"/>
      <c r="G369" s="41"/>
      <c r="H369" s="41"/>
      <c r="I369" s="41"/>
      <c r="J369" s="42"/>
      <c r="K369" s="43" t="n">
        <f aca="false">SUM(K370:K377)/2</f>
        <v>0</v>
      </c>
      <c r="L369" s="43" t="n">
        <f aca="false">SUM(L370:L377)/2</f>
        <v>0</v>
      </c>
      <c r="M369" s="43" t="n">
        <f aca="false">SUM(M370:M377)/2</f>
        <v>0</v>
      </c>
      <c r="N369" s="44"/>
      <c r="O369" s="44"/>
      <c r="P369" s="44"/>
      <c r="Q369" s="44"/>
      <c r="R369" s="43" t="n">
        <f aca="false">SUM(R370:R377)/2</f>
        <v>0</v>
      </c>
      <c r="S369" s="43" t="n">
        <f aca="false">SUM(S370:S377)/2</f>
        <v>0</v>
      </c>
      <c r="T369" s="43" t="n">
        <f aca="false">SUM(T370:T377)/2</f>
        <v>0</v>
      </c>
    </row>
    <row r="370" customFormat="false" ht="15" hidden="false" customHeight="false" outlineLevel="0" collapsed="false">
      <c r="A370" s="46" t="s">
        <v>709</v>
      </c>
      <c r="B370" s="47"/>
      <c r="C370" s="48"/>
      <c r="D370" s="39" t="s">
        <v>710</v>
      </c>
      <c r="E370" s="39"/>
      <c r="F370" s="39"/>
      <c r="G370" s="49"/>
      <c r="H370" s="50"/>
      <c r="I370" s="50"/>
      <c r="J370" s="50"/>
      <c r="K370" s="50" t="n">
        <f aca="false">ROUND(SUM(K371:K372),2)</f>
        <v>0</v>
      </c>
      <c r="L370" s="50" t="n">
        <f aca="false">ROUND(SUM(L371:L372),2)</f>
        <v>0</v>
      </c>
      <c r="M370" s="50" t="n">
        <f aca="false">ROUND(SUM(M371:M372),2)</f>
        <v>0</v>
      </c>
      <c r="N370" s="50"/>
      <c r="O370" s="50"/>
      <c r="P370" s="50"/>
      <c r="Q370" s="50"/>
      <c r="R370" s="50" t="n">
        <f aca="false">ROUND(SUM(R371:R372),2)</f>
        <v>0</v>
      </c>
      <c r="S370" s="50" t="n">
        <f aca="false">ROUND(SUM(S371:S372),2)</f>
        <v>0</v>
      </c>
      <c r="T370" s="50" t="n">
        <f aca="false">ROUND(SUM(T371:T372),2)</f>
        <v>0</v>
      </c>
    </row>
    <row r="371" customFormat="false" ht="22.35" hidden="false" customHeight="false" outlineLevel="0" collapsed="false">
      <c r="A371" s="51" t="s">
        <v>711</v>
      </c>
      <c r="B371" s="52" t="s">
        <v>47</v>
      </c>
      <c r="C371" s="53" t="n">
        <v>1160</v>
      </c>
      <c r="D371" s="54" t="s">
        <v>712</v>
      </c>
      <c r="E371" s="55" t="s">
        <v>89</v>
      </c>
      <c r="F371" s="55" t="s">
        <v>665</v>
      </c>
      <c r="G371" s="56" t="n">
        <v>11.38</v>
      </c>
      <c r="H371" s="57"/>
      <c r="I371" s="57"/>
      <c r="J371" s="57"/>
      <c r="K371" s="57" t="n">
        <f aca="false">ROUND((H371*G371),2)</f>
        <v>0</v>
      </c>
      <c r="L371" s="57" t="n">
        <f aca="false">ROUND((I371*G371),2)</f>
        <v>0</v>
      </c>
      <c r="M371" s="57" t="n">
        <f aca="false">ROUND((L371+K371),2)</f>
        <v>0</v>
      </c>
      <c r="N371" s="57" t="n">
        <f aca="false">ROUND((IF(Q371="BDI 1",((1+($T$3/100))*H371),((1+($T$4/100))*H371))),2)</f>
        <v>0</v>
      </c>
      <c r="O371" s="57" t="n">
        <f aca="false">ROUND((IF(Q371="BDI 1",((1+($T$3/100))*I371),((1+($T$4/100))*I371))),2)</f>
        <v>0</v>
      </c>
      <c r="P371" s="57" t="n">
        <f aca="false">ROUND((N371+O371),2)</f>
        <v>0</v>
      </c>
      <c r="Q371" s="58" t="s">
        <v>32</v>
      </c>
      <c r="R371" s="57" t="n">
        <f aca="false">ROUND(N371*G371,2)</f>
        <v>0</v>
      </c>
      <c r="S371" s="57" t="n">
        <f aca="false">ROUND(O371*G371,2)</f>
        <v>0</v>
      </c>
      <c r="T371" s="59" t="n">
        <f aca="false">ROUND(R371+S371,2)</f>
        <v>0</v>
      </c>
      <c r="U371" s="0"/>
      <c r="V371" s="0"/>
      <c r="W371" s="0"/>
      <c r="X371" s="0"/>
      <c r="Y371" s="0"/>
      <c r="Z371" s="0"/>
      <c r="AA371" s="0"/>
      <c r="AB371" s="0"/>
      <c r="AC371" s="0"/>
    </row>
    <row r="372" customFormat="false" ht="22.35" hidden="false" customHeight="false" outlineLevel="0" collapsed="false">
      <c r="A372" s="51" t="s">
        <v>713</v>
      </c>
      <c r="B372" s="52" t="s">
        <v>8</v>
      </c>
      <c r="C372" s="53" t="n">
        <v>97644</v>
      </c>
      <c r="D372" s="54" t="s">
        <v>714</v>
      </c>
      <c r="E372" s="55" t="s">
        <v>41</v>
      </c>
      <c r="F372" s="55" t="s">
        <v>665</v>
      </c>
      <c r="G372" s="56" t="n">
        <v>1.68</v>
      </c>
      <c r="H372" s="57"/>
      <c r="I372" s="57"/>
      <c r="J372" s="57"/>
      <c r="K372" s="57" t="n">
        <f aca="false">ROUND((H372*G372),2)</f>
        <v>0</v>
      </c>
      <c r="L372" s="57" t="n">
        <f aca="false">ROUND((I372*G372),2)</f>
        <v>0</v>
      </c>
      <c r="M372" s="57" t="n">
        <f aca="false">ROUND((L372+K372),2)</f>
        <v>0</v>
      </c>
      <c r="N372" s="57" t="n">
        <f aca="false">ROUND((IF(Q372="BDI 1",((1+($T$3/100))*H372),((1+($T$4/100))*H372))),2)</f>
        <v>0</v>
      </c>
      <c r="O372" s="57" t="n">
        <f aca="false">ROUND((IF(Q372="BDI 1",((1+($T$3/100))*I372),((1+($T$4/100))*I372))),2)</f>
        <v>0</v>
      </c>
      <c r="P372" s="57" t="n">
        <f aca="false">ROUND((N372+O372),2)</f>
        <v>0</v>
      </c>
      <c r="Q372" s="58" t="s">
        <v>32</v>
      </c>
      <c r="R372" s="57" t="n">
        <f aca="false">ROUND(N372*G372,2)</f>
        <v>0</v>
      </c>
      <c r="S372" s="57" t="n">
        <f aca="false">ROUND(O372*G372,2)</f>
        <v>0</v>
      </c>
      <c r="T372" s="59" t="n">
        <f aca="false">ROUND(R372+S372,2)</f>
        <v>0</v>
      </c>
      <c r="U372" s="0"/>
      <c r="V372" s="0"/>
      <c r="W372" s="0"/>
      <c r="X372" s="0"/>
      <c r="Y372" s="0"/>
      <c r="Z372" s="0"/>
      <c r="AA372" s="0"/>
      <c r="AB372" s="0"/>
      <c r="AC372" s="0"/>
    </row>
    <row r="373" customFormat="false" ht="15" hidden="false" customHeight="false" outlineLevel="0" collapsed="false">
      <c r="A373" s="46" t="s">
        <v>715</v>
      </c>
      <c r="B373" s="47"/>
      <c r="C373" s="48"/>
      <c r="D373" s="39" t="s">
        <v>716</v>
      </c>
      <c r="E373" s="39"/>
      <c r="F373" s="39"/>
      <c r="G373" s="49"/>
      <c r="H373" s="50"/>
      <c r="I373" s="50"/>
      <c r="J373" s="50"/>
      <c r="K373" s="50" t="n">
        <f aca="false">ROUND(SUM(K374:K377),2)</f>
        <v>0</v>
      </c>
      <c r="L373" s="50" t="n">
        <f aca="false">ROUND(SUM(L374:L377),2)</f>
        <v>0</v>
      </c>
      <c r="M373" s="50" t="n">
        <f aca="false">ROUND(SUM(M374:M377),2)</f>
        <v>0</v>
      </c>
      <c r="N373" s="50"/>
      <c r="O373" s="50"/>
      <c r="P373" s="50"/>
      <c r="Q373" s="50"/>
      <c r="R373" s="50" t="n">
        <f aca="false">ROUND(SUM(R374:R377),2)</f>
        <v>0</v>
      </c>
      <c r="S373" s="50" t="n">
        <f aca="false">ROUND(SUM(S374:S377),2)</f>
        <v>0</v>
      </c>
      <c r="T373" s="50" t="n">
        <f aca="false">ROUND(SUM(T374:T377),2)</f>
        <v>0</v>
      </c>
    </row>
    <row r="374" customFormat="false" ht="32.8" hidden="false" customHeight="false" outlineLevel="0" collapsed="false">
      <c r="A374" s="51" t="s">
        <v>717</v>
      </c>
      <c r="B374" s="52" t="s">
        <v>47</v>
      </c>
      <c r="C374" s="53" t="n">
        <v>789</v>
      </c>
      <c r="D374" s="54" t="s">
        <v>718</v>
      </c>
      <c r="E374" s="55" t="s">
        <v>41</v>
      </c>
      <c r="F374" s="55" t="s">
        <v>665</v>
      </c>
      <c r="G374" s="56" t="n">
        <v>10.44</v>
      </c>
      <c r="H374" s="57"/>
      <c r="I374" s="57"/>
      <c r="J374" s="57"/>
      <c r="K374" s="57" t="n">
        <f aca="false">ROUND((H374*G374),2)</f>
        <v>0</v>
      </c>
      <c r="L374" s="57" t="n">
        <f aca="false">ROUND((I374*G374),2)</f>
        <v>0</v>
      </c>
      <c r="M374" s="57" t="n">
        <f aca="false">ROUND((L374+K374),2)</f>
        <v>0</v>
      </c>
      <c r="N374" s="57" t="n">
        <f aca="false">ROUND((IF(Q374="BDI 1",((1+($T$3/100))*H374),((1+($T$4/100))*H374))),2)</f>
        <v>0</v>
      </c>
      <c r="O374" s="57" t="n">
        <f aca="false">ROUND((IF(Q374="BDI 1",((1+($T$3/100))*I374),((1+($T$4/100))*I374))),2)</f>
        <v>0</v>
      </c>
      <c r="P374" s="57" t="n">
        <f aca="false">ROUND((N374+O374),2)</f>
        <v>0</v>
      </c>
      <c r="Q374" s="58" t="s">
        <v>32</v>
      </c>
      <c r="R374" s="57" t="n">
        <f aca="false">ROUND(N374*G374,2)</f>
        <v>0</v>
      </c>
      <c r="S374" s="57" t="n">
        <f aca="false">ROUND(O374*G374,2)</f>
        <v>0</v>
      </c>
      <c r="T374" s="59" t="n">
        <f aca="false">ROUND(R374+S374,2)</f>
        <v>0</v>
      </c>
      <c r="U374" s="0"/>
      <c r="V374" s="0"/>
      <c r="W374" s="0"/>
      <c r="X374" s="0"/>
      <c r="Y374" s="0"/>
      <c r="Z374" s="0"/>
      <c r="AA374" s="0"/>
      <c r="AB374" s="0"/>
      <c r="AC374" s="0"/>
    </row>
    <row r="375" customFormat="false" ht="32.8" hidden="false" customHeight="false" outlineLevel="0" collapsed="false">
      <c r="A375" s="51" t="s">
        <v>719</v>
      </c>
      <c r="B375" s="52" t="s">
        <v>8</v>
      </c>
      <c r="C375" s="53" t="n">
        <v>91338</v>
      </c>
      <c r="D375" s="54" t="s">
        <v>720</v>
      </c>
      <c r="E375" s="55" t="s">
        <v>41</v>
      </c>
      <c r="F375" s="55" t="s">
        <v>665</v>
      </c>
      <c r="G375" s="56" t="n">
        <v>1.89</v>
      </c>
      <c r="H375" s="57"/>
      <c r="I375" s="57"/>
      <c r="J375" s="57"/>
      <c r="K375" s="57" t="n">
        <f aca="false">ROUND((H375*G375),2)</f>
        <v>0</v>
      </c>
      <c r="L375" s="57" t="n">
        <f aca="false">ROUND((I375*G375),2)</f>
        <v>0</v>
      </c>
      <c r="M375" s="57" t="n">
        <f aca="false">ROUND((L375+K375),2)</f>
        <v>0</v>
      </c>
      <c r="N375" s="57" t="n">
        <f aca="false">ROUND((IF(Q375="BDI 1",((1+($T$3/100))*H375),((1+($T$4/100))*H375))),2)</f>
        <v>0</v>
      </c>
      <c r="O375" s="57" t="n">
        <f aca="false">ROUND((IF(Q375="BDI 1",((1+($T$3/100))*I375),((1+($T$4/100))*I375))),2)</f>
        <v>0</v>
      </c>
      <c r="P375" s="57" t="n">
        <f aca="false">ROUND((N375+O375),2)</f>
        <v>0</v>
      </c>
      <c r="Q375" s="58" t="s">
        <v>32</v>
      </c>
      <c r="R375" s="57" t="n">
        <f aca="false">ROUND(N375*G375,2)</f>
        <v>0</v>
      </c>
      <c r="S375" s="57" t="n">
        <f aca="false">ROUND(O375*G375,2)</f>
        <v>0</v>
      </c>
      <c r="T375" s="59" t="n">
        <f aca="false">ROUND(R375+S375,2)</f>
        <v>0</v>
      </c>
      <c r="U375" s="0"/>
      <c r="V375" s="0"/>
      <c r="W375" s="0"/>
      <c r="X375" s="0"/>
      <c r="Y375" s="0"/>
      <c r="Z375" s="0"/>
      <c r="AA375" s="0"/>
      <c r="AB375" s="0"/>
      <c r="AC375" s="0"/>
    </row>
    <row r="376" customFormat="false" ht="22.35" hidden="false" customHeight="false" outlineLevel="0" collapsed="false">
      <c r="A376" s="51" t="s">
        <v>721</v>
      </c>
      <c r="B376" s="52" t="s">
        <v>47</v>
      </c>
      <c r="C376" s="53" t="n">
        <v>881</v>
      </c>
      <c r="D376" s="54" t="s">
        <v>722</v>
      </c>
      <c r="E376" s="55" t="s">
        <v>41</v>
      </c>
      <c r="F376" s="55" t="s">
        <v>665</v>
      </c>
      <c r="G376" s="56" t="n">
        <v>2.39</v>
      </c>
      <c r="H376" s="57"/>
      <c r="I376" s="57"/>
      <c r="J376" s="57"/>
      <c r="K376" s="57" t="n">
        <f aca="false">ROUND((H376*G376),2)</f>
        <v>0</v>
      </c>
      <c r="L376" s="57" t="n">
        <f aca="false">ROUND((I376*G376),2)</f>
        <v>0</v>
      </c>
      <c r="M376" s="57" t="n">
        <f aca="false">ROUND((L376+K376),2)</f>
        <v>0</v>
      </c>
      <c r="N376" s="57" t="n">
        <f aca="false">ROUND((IF(Q376="BDI 1",((1+($T$3/100))*H376),((1+($T$4/100))*H376))),2)</f>
        <v>0</v>
      </c>
      <c r="O376" s="57" t="n">
        <f aca="false">ROUND((IF(Q376="BDI 1",((1+($T$3/100))*I376),((1+($T$4/100))*I376))),2)</f>
        <v>0</v>
      </c>
      <c r="P376" s="57" t="n">
        <f aca="false">ROUND((N376+O376),2)</f>
        <v>0</v>
      </c>
      <c r="Q376" s="58" t="s">
        <v>32</v>
      </c>
      <c r="R376" s="57" t="n">
        <f aca="false">ROUND(N376*G376,2)</f>
        <v>0</v>
      </c>
      <c r="S376" s="57" t="n">
        <f aca="false">ROUND(O376*G376,2)</f>
        <v>0</v>
      </c>
      <c r="T376" s="59" t="n">
        <f aca="false">ROUND(R376+S376,2)</f>
        <v>0</v>
      </c>
      <c r="U376" s="0"/>
      <c r="V376" s="0"/>
      <c r="W376" s="0"/>
      <c r="X376" s="0"/>
      <c r="Y376" s="0"/>
      <c r="Z376" s="0"/>
      <c r="AA376" s="0"/>
      <c r="AB376" s="0"/>
      <c r="AC376" s="0"/>
    </row>
    <row r="377" customFormat="false" ht="32.8" hidden="false" customHeight="false" outlineLevel="0" collapsed="false">
      <c r="A377" s="51" t="s">
        <v>723</v>
      </c>
      <c r="B377" s="52" t="s">
        <v>8</v>
      </c>
      <c r="C377" s="53" t="n">
        <v>90830</v>
      </c>
      <c r="D377" s="54" t="s">
        <v>724</v>
      </c>
      <c r="E377" s="55" t="s">
        <v>89</v>
      </c>
      <c r="F377" s="55" t="s">
        <v>665</v>
      </c>
      <c r="G377" s="56" t="n">
        <v>1</v>
      </c>
      <c r="H377" s="57"/>
      <c r="I377" s="57"/>
      <c r="J377" s="57"/>
      <c r="K377" s="57" t="n">
        <f aca="false">ROUND((H377*G377),2)</f>
        <v>0</v>
      </c>
      <c r="L377" s="57" t="n">
        <f aca="false">ROUND((I377*G377),2)</f>
        <v>0</v>
      </c>
      <c r="M377" s="57" t="n">
        <f aca="false">ROUND((L377+K377),2)</f>
        <v>0</v>
      </c>
      <c r="N377" s="57" t="n">
        <f aca="false">ROUND((IF(Q377="BDI 1",((1+($T$3/100))*H377),((1+($T$4/100))*H377))),2)</f>
        <v>0</v>
      </c>
      <c r="O377" s="57" t="n">
        <f aca="false">ROUND((IF(Q377="BDI 1",((1+($T$3/100))*I377),((1+($T$4/100))*I377))),2)</f>
        <v>0</v>
      </c>
      <c r="P377" s="57" t="n">
        <f aca="false">ROUND((N377+O377),2)</f>
        <v>0</v>
      </c>
      <c r="Q377" s="58" t="s">
        <v>32</v>
      </c>
      <c r="R377" s="57" t="n">
        <f aca="false">ROUND(N377*G377,2)</f>
        <v>0</v>
      </c>
      <c r="S377" s="57" t="n">
        <f aca="false">ROUND(O377*G377,2)</f>
        <v>0</v>
      </c>
      <c r="T377" s="59" t="n">
        <f aca="false">ROUND(R377+S377,2)</f>
        <v>0</v>
      </c>
      <c r="U377" s="0"/>
      <c r="V377" s="0"/>
      <c r="W377" s="0"/>
      <c r="X377" s="0"/>
      <c r="Y377" s="0"/>
      <c r="Z377" s="0"/>
      <c r="AA377" s="0"/>
      <c r="AB377" s="0"/>
      <c r="AC377" s="0"/>
    </row>
    <row r="378" customFormat="false" ht="15" hidden="false" customHeight="false" outlineLevel="0" collapsed="false">
      <c r="A378" s="63"/>
      <c r="B378" s="63"/>
      <c r="C378" s="64"/>
      <c r="D378" s="65"/>
      <c r="E378" s="64"/>
      <c r="F378" s="64"/>
      <c r="G378" s="66"/>
      <c r="H378" s="66"/>
      <c r="I378" s="66"/>
      <c r="J378" s="67"/>
      <c r="K378" s="67"/>
      <c r="L378" s="67"/>
      <c r="M378" s="67"/>
      <c r="N378" s="34"/>
      <c r="O378" s="34"/>
      <c r="P378" s="34"/>
      <c r="Q378" s="34"/>
      <c r="R378" s="34"/>
      <c r="S378" s="34"/>
      <c r="T378" s="35"/>
      <c r="U378" s="0"/>
      <c r="V378" s="0"/>
      <c r="W378" s="0"/>
      <c r="X378" s="0"/>
      <c r="Y378" s="0"/>
      <c r="Z378" s="0"/>
      <c r="AA378" s="0"/>
      <c r="AB378" s="0"/>
      <c r="AC378" s="0"/>
    </row>
    <row r="379" customFormat="false" ht="15" hidden="false" customHeight="false" outlineLevel="0" collapsed="false">
      <c r="A379" s="36" t="n">
        <v>20</v>
      </c>
      <c r="B379" s="37"/>
      <c r="C379" s="38"/>
      <c r="D379" s="39" t="s">
        <v>725</v>
      </c>
      <c r="E379" s="40"/>
      <c r="F379" s="40"/>
      <c r="G379" s="41"/>
      <c r="H379" s="41"/>
      <c r="I379" s="41"/>
      <c r="J379" s="42"/>
      <c r="K379" s="43" t="n">
        <f aca="false">SUM(K380:K388)/2</f>
        <v>0</v>
      </c>
      <c r="L379" s="43" t="n">
        <f aca="false">SUM(L380:L388)/2</f>
        <v>0</v>
      </c>
      <c r="M379" s="43" t="n">
        <f aca="false">SUM(M380:M388)/2</f>
        <v>0</v>
      </c>
      <c r="N379" s="44"/>
      <c r="O379" s="44"/>
      <c r="P379" s="44"/>
      <c r="Q379" s="44"/>
      <c r="R379" s="43" t="n">
        <f aca="false">SUM(R380:R388)/2</f>
        <v>0</v>
      </c>
      <c r="S379" s="43" t="n">
        <f aca="false">SUM(S380:S388)/2</f>
        <v>0</v>
      </c>
      <c r="T379" s="43" t="n">
        <f aca="false">SUM(T380:T388)/2</f>
        <v>0</v>
      </c>
    </row>
    <row r="380" customFormat="false" ht="15" hidden="false" customHeight="false" outlineLevel="0" collapsed="false">
      <c r="A380" s="46" t="s">
        <v>726</v>
      </c>
      <c r="B380" s="47"/>
      <c r="C380" s="48"/>
      <c r="D380" s="39" t="s">
        <v>727</v>
      </c>
      <c r="E380" s="39"/>
      <c r="F380" s="39"/>
      <c r="G380" s="49"/>
      <c r="H380" s="50"/>
      <c r="I380" s="50"/>
      <c r="J380" s="50"/>
      <c r="K380" s="50" t="n">
        <f aca="false">ROUND(SUM(K381:K382),2)</f>
        <v>0</v>
      </c>
      <c r="L380" s="50" t="n">
        <f aca="false">ROUND(SUM(L381:L382),2)</f>
        <v>0</v>
      </c>
      <c r="M380" s="50" t="n">
        <f aca="false">ROUND(SUM(M381:M382),2)</f>
        <v>0</v>
      </c>
      <c r="N380" s="50"/>
      <c r="O380" s="50"/>
      <c r="P380" s="50"/>
      <c r="Q380" s="50"/>
      <c r="R380" s="50" t="n">
        <f aca="false">ROUND(SUM(R381:R382),2)</f>
        <v>0</v>
      </c>
      <c r="S380" s="50" t="n">
        <f aca="false">ROUND(SUM(S381:S382),2)</f>
        <v>0</v>
      </c>
      <c r="T380" s="50" t="n">
        <f aca="false">ROUND(SUM(T381:T382),2)</f>
        <v>0</v>
      </c>
    </row>
    <row r="381" customFormat="false" ht="22.35" hidden="false" customHeight="false" outlineLevel="0" collapsed="false">
      <c r="A381" s="51" t="s">
        <v>728</v>
      </c>
      <c r="B381" s="52" t="s">
        <v>8</v>
      </c>
      <c r="C381" s="53" t="n">
        <v>97633</v>
      </c>
      <c r="D381" s="54" t="s">
        <v>729</v>
      </c>
      <c r="E381" s="55" t="s">
        <v>41</v>
      </c>
      <c r="F381" s="55" t="s">
        <v>665</v>
      </c>
      <c r="G381" s="56" t="n">
        <v>3.36</v>
      </c>
      <c r="H381" s="57"/>
      <c r="I381" s="57"/>
      <c r="J381" s="57"/>
      <c r="K381" s="57" t="n">
        <f aca="false">ROUND((H381*G381),2)</f>
        <v>0</v>
      </c>
      <c r="L381" s="57" t="n">
        <f aca="false">ROUND((I381*G381),2)</f>
        <v>0</v>
      </c>
      <c r="M381" s="57" t="n">
        <f aca="false">ROUND((L381+K381),2)</f>
        <v>0</v>
      </c>
      <c r="N381" s="57" t="n">
        <f aca="false">ROUND((IF(Q381="BDI 1",((1+($T$3/100))*H381),((1+($T$4/100))*H381))),2)</f>
        <v>0</v>
      </c>
      <c r="O381" s="57" t="n">
        <f aca="false">ROUND((IF(Q381="BDI 1",((1+($T$3/100))*I381),((1+($T$4/100))*I381))),2)</f>
        <v>0</v>
      </c>
      <c r="P381" s="57" t="n">
        <f aca="false">ROUND((N381+O381),2)</f>
        <v>0</v>
      </c>
      <c r="Q381" s="58" t="s">
        <v>32</v>
      </c>
      <c r="R381" s="57" t="n">
        <f aca="false">ROUND(N381*G381,2)</f>
        <v>0</v>
      </c>
      <c r="S381" s="57" t="n">
        <f aca="false">ROUND(O381*G381,2)</f>
        <v>0</v>
      </c>
      <c r="T381" s="59" t="n">
        <f aca="false">ROUND(R381+S381,2)</f>
        <v>0</v>
      </c>
      <c r="U381" s="0"/>
      <c r="V381" s="0"/>
      <c r="W381" s="0"/>
      <c r="X381" s="0"/>
      <c r="Y381" s="0"/>
      <c r="Z381" s="0"/>
      <c r="AA381" s="0"/>
      <c r="AB381" s="0"/>
      <c r="AC381" s="0"/>
    </row>
    <row r="382" customFormat="false" ht="22.35" hidden="false" customHeight="false" outlineLevel="0" collapsed="false">
      <c r="A382" s="51" t="s">
        <v>730</v>
      </c>
      <c r="B382" s="52" t="s">
        <v>47</v>
      </c>
      <c r="C382" s="53" t="n">
        <v>606</v>
      </c>
      <c r="D382" s="54" t="s">
        <v>60</v>
      </c>
      <c r="E382" s="55" t="s">
        <v>61</v>
      </c>
      <c r="F382" s="55" t="s">
        <v>665</v>
      </c>
      <c r="G382" s="56" t="n">
        <v>0.336</v>
      </c>
      <c r="H382" s="57"/>
      <c r="I382" s="57"/>
      <c r="J382" s="57"/>
      <c r="K382" s="57" t="n">
        <f aca="false">ROUND((H382*G382),2)</f>
        <v>0</v>
      </c>
      <c r="L382" s="57" t="n">
        <f aca="false">ROUND((I382*G382),2)</f>
        <v>0</v>
      </c>
      <c r="M382" s="57" t="n">
        <f aca="false">ROUND((L382+K382),2)</f>
        <v>0</v>
      </c>
      <c r="N382" s="57" t="n">
        <f aca="false">ROUND((IF(Q382="BDI 1",((1+($T$3/100))*H382),((1+($T$4/100))*H382))),2)</f>
        <v>0</v>
      </c>
      <c r="O382" s="57" t="n">
        <f aca="false">ROUND((IF(Q382="BDI 1",((1+($T$3/100))*I382),((1+($T$4/100))*I382))),2)</f>
        <v>0</v>
      </c>
      <c r="P382" s="57" t="n">
        <f aca="false">ROUND((N382+O382),2)</f>
        <v>0</v>
      </c>
      <c r="Q382" s="58" t="s">
        <v>32</v>
      </c>
      <c r="R382" s="57" t="n">
        <f aca="false">ROUND(N382*G382,2)</f>
        <v>0</v>
      </c>
      <c r="S382" s="57" t="n">
        <f aca="false">ROUND(O382*G382,2)</f>
        <v>0</v>
      </c>
      <c r="T382" s="59" t="n">
        <f aca="false">ROUND(R382+S382,2)</f>
        <v>0</v>
      </c>
      <c r="U382" s="0"/>
      <c r="V382" s="0"/>
      <c r="W382" s="0"/>
      <c r="X382" s="0"/>
      <c r="Y382" s="0"/>
      <c r="Z382" s="0"/>
      <c r="AA382" s="0"/>
      <c r="AB382" s="0"/>
      <c r="AC382" s="0"/>
    </row>
    <row r="383" customFormat="false" ht="15" hidden="false" customHeight="false" outlineLevel="0" collapsed="false">
      <c r="A383" s="46" t="s">
        <v>731</v>
      </c>
      <c r="B383" s="47"/>
      <c r="C383" s="48"/>
      <c r="D383" s="39" t="s">
        <v>732</v>
      </c>
      <c r="E383" s="39"/>
      <c r="F383" s="39"/>
      <c r="G383" s="49"/>
      <c r="H383" s="50"/>
      <c r="I383" s="50"/>
      <c r="J383" s="50"/>
      <c r="K383" s="50" t="n">
        <f aca="false">ROUND(SUM(K384:K385),2)</f>
        <v>0</v>
      </c>
      <c r="L383" s="50" t="n">
        <f aca="false">ROUND(SUM(L384:L385),2)</f>
        <v>0</v>
      </c>
      <c r="M383" s="50" t="n">
        <f aca="false">ROUND(SUM(M384:M385),2)</f>
        <v>0</v>
      </c>
      <c r="N383" s="50"/>
      <c r="O383" s="50"/>
      <c r="P383" s="50"/>
      <c r="Q383" s="50"/>
      <c r="R383" s="50" t="n">
        <f aca="false">ROUND(SUM(R384:R385),2)</f>
        <v>0</v>
      </c>
      <c r="S383" s="50" t="n">
        <f aca="false">ROUND(SUM(S384:S385),2)</f>
        <v>0</v>
      </c>
      <c r="T383" s="50" t="n">
        <f aca="false">ROUND(SUM(T384:T385),2)</f>
        <v>0</v>
      </c>
    </row>
    <row r="384" customFormat="false" ht="22.35" hidden="false" customHeight="false" outlineLevel="0" collapsed="false">
      <c r="A384" s="51" t="s">
        <v>733</v>
      </c>
      <c r="B384" s="52" t="s">
        <v>8</v>
      </c>
      <c r="C384" s="53" t="n">
        <v>92271</v>
      </c>
      <c r="D384" s="54" t="s">
        <v>734</v>
      </c>
      <c r="E384" s="55" t="s">
        <v>41</v>
      </c>
      <c r="F384" s="55" t="s">
        <v>665</v>
      </c>
      <c r="G384" s="56" t="n">
        <v>1.6</v>
      </c>
      <c r="H384" s="57"/>
      <c r="I384" s="57"/>
      <c r="J384" s="57"/>
      <c r="K384" s="57" t="n">
        <f aca="false">ROUND((H384*G384),2)</f>
        <v>0</v>
      </c>
      <c r="L384" s="57" t="n">
        <f aca="false">ROUND((I384*G384),2)</f>
        <v>0</v>
      </c>
      <c r="M384" s="57" t="n">
        <f aca="false">ROUND((L384+K384),2)</f>
        <v>0</v>
      </c>
      <c r="N384" s="57" t="n">
        <f aca="false">ROUND((IF(Q384="BDI 1",((1+($T$3/100))*H384),((1+($T$4/100))*H384))),2)</f>
        <v>0</v>
      </c>
      <c r="O384" s="57" t="n">
        <f aca="false">ROUND((IF(Q384="BDI 1",((1+($T$3/100))*I384),((1+($T$4/100))*I384))),2)</f>
        <v>0</v>
      </c>
      <c r="P384" s="57" t="n">
        <f aca="false">ROUND((N384+O384),2)</f>
        <v>0</v>
      </c>
      <c r="Q384" s="58" t="s">
        <v>32</v>
      </c>
      <c r="R384" s="57" t="n">
        <f aca="false">ROUND(N384*G384,2)</f>
        <v>0</v>
      </c>
      <c r="S384" s="57" t="n">
        <f aca="false">ROUND(O384*G384,2)</f>
        <v>0</v>
      </c>
      <c r="T384" s="59" t="n">
        <f aca="false">ROUND(R384+S384,2)</f>
        <v>0</v>
      </c>
      <c r="U384" s="0"/>
      <c r="V384" s="0"/>
      <c r="W384" s="0"/>
      <c r="X384" s="0"/>
      <c r="Y384" s="0"/>
      <c r="Z384" s="0"/>
      <c r="AA384" s="0"/>
      <c r="AB384" s="0"/>
      <c r="AC384" s="0"/>
    </row>
    <row r="385" customFormat="false" ht="22.35" hidden="false" customHeight="false" outlineLevel="0" collapsed="false">
      <c r="A385" s="51" t="s">
        <v>735</v>
      </c>
      <c r="B385" s="52" t="s">
        <v>8</v>
      </c>
      <c r="C385" s="53" t="n">
        <v>96620</v>
      </c>
      <c r="D385" s="54" t="s">
        <v>736</v>
      </c>
      <c r="E385" s="55" t="s">
        <v>61</v>
      </c>
      <c r="F385" s="55" t="s">
        <v>665</v>
      </c>
      <c r="G385" s="56" t="n">
        <v>1.68</v>
      </c>
      <c r="H385" s="57"/>
      <c r="I385" s="57"/>
      <c r="J385" s="57"/>
      <c r="K385" s="57" t="n">
        <f aca="false">ROUND((H385*G385),2)</f>
        <v>0</v>
      </c>
      <c r="L385" s="57" t="n">
        <f aca="false">ROUND((I385*G385),2)</f>
        <v>0</v>
      </c>
      <c r="M385" s="57" t="n">
        <f aca="false">ROUND((L385+K385),2)</f>
        <v>0</v>
      </c>
      <c r="N385" s="57" t="n">
        <f aca="false">ROUND((IF(Q385="BDI 1",((1+($T$3/100))*H385),((1+($T$4/100))*H385))),2)</f>
        <v>0</v>
      </c>
      <c r="O385" s="57" t="n">
        <f aca="false">ROUND((IF(Q385="BDI 1",((1+($T$3/100))*I385),((1+($T$4/100))*I385))),2)</f>
        <v>0</v>
      </c>
      <c r="P385" s="57" t="n">
        <f aca="false">ROUND((N385+O385),2)</f>
        <v>0</v>
      </c>
      <c r="Q385" s="58" t="s">
        <v>32</v>
      </c>
      <c r="R385" s="57" t="n">
        <f aca="false">ROUND(N385*G385,2)</f>
        <v>0</v>
      </c>
      <c r="S385" s="57" t="n">
        <f aca="false">ROUND(O385*G385,2)</f>
        <v>0</v>
      </c>
      <c r="T385" s="59" t="n">
        <f aca="false">ROUND(R385+S385,2)</f>
        <v>0</v>
      </c>
      <c r="U385" s="0"/>
      <c r="V385" s="0"/>
      <c r="W385" s="0"/>
      <c r="X385" s="0"/>
      <c r="Y385" s="0"/>
      <c r="Z385" s="0"/>
      <c r="AA385" s="0"/>
      <c r="AB385" s="0"/>
      <c r="AC385" s="0"/>
    </row>
    <row r="386" customFormat="false" ht="15" hidden="false" customHeight="false" outlineLevel="0" collapsed="false">
      <c r="A386" s="46" t="s">
        <v>737</v>
      </c>
      <c r="B386" s="47"/>
      <c r="C386" s="48"/>
      <c r="D386" s="39" t="s">
        <v>738</v>
      </c>
      <c r="E386" s="39"/>
      <c r="F386" s="39"/>
      <c r="G386" s="49"/>
      <c r="H386" s="50"/>
      <c r="I386" s="50"/>
      <c r="J386" s="50"/>
      <c r="K386" s="50" t="n">
        <f aca="false">ROUND(SUM(K387:K388),2)</f>
        <v>0</v>
      </c>
      <c r="L386" s="50" t="n">
        <f aca="false">ROUND(SUM(L387:L388),2)</f>
        <v>0</v>
      </c>
      <c r="M386" s="50" t="n">
        <f aca="false">ROUND(SUM(M387:M388),2)</f>
        <v>0</v>
      </c>
      <c r="N386" s="50"/>
      <c r="O386" s="50"/>
      <c r="P386" s="50"/>
      <c r="Q386" s="50"/>
      <c r="R386" s="50" t="n">
        <f aca="false">ROUND(SUM(R387:R388),2)</f>
        <v>0</v>
      </c>
      <c r="S386" s="50" t="n">
        <f aca="false">ROUND(SUM(S387:S388),2)</f>
        <v>0</v>
      </c>
      <c r="T386" s="50" t="n">
        <f aca="false">ROUND(SUM(T387:T388),2)</f>
        <v>0</v>
      </c>
    </row>
    <row r="387" customFormat="false" ht="32.8" hidden="false" customHeight="false" outlineLevel="0" collapsed="false">
      <c r="A387" s="51" t="s">
        <v>739</v>
      </c>
      <c r="B387" s="52" t="s">
        <v>8</v>
      </c>
      <c r="C387" s="53" t="n">
        <v>87249</v>
      </c>
      <c r="D387" s="54" t="s">
        <v>740</v>
      </c>
      <c r="E387" s="55" t="s">
        <v>41</v>
      </c>
      <c r="F387" s="55" t="s">
        <v>665</v>
      </c>
      <c r="G387" s="56" t="n">
        <v>3.64</v>
      </c>
      <c r="H387" s="57"/>
      <c r="I387" s="57"/>
      <c r="J387" s="57"/>
      <c r="K387" s="57" t="n">
        <f aca="false">ROUND((H387*G387),2)</f>
        <v>0</v>
      </c>
      <c r="L387" s="57" t="n">
        <f aca="false">ROUND((I387*G387),2)</f>
        <v>0</v>
      </c>
      <c r="M387" s="57" t="n">
        <f aca="false">ROUND((L387+K387),2)</f>
        <v>0</v>
      </c>
      <c r="N387" s="57" t="n">
        <f aca="false">ROUND((IF(Q387="BDI 1",((1+($T$3/100))*H387),((1+($T$4/100))*H387))),2)</f>
        <v>0</v>
      </c>
      <c r="O387" s="57" t="n">
        <f aca="false">ROUND((IF(Q387="BDI 1",((1+($T$3/100))*I387),((1+($T$4/100))*I387))),2)</f>
        <v>0</v>
      </c>
      <c r="P387" s="57" t="n">
        <f aca="false">ROUND((N387+O387),2)</f>
        <v>0</v>
      </c>
      <c r="Q387" s="58" t="s">
        <v>32</v>
      </c>
      <c r="R387" s="57" t="n">
        <f aca="false">ROUND(N387*G387,2)</f>
        <v>0</v>
      </c>
      <c r="S387" s="57" t="n">
        <f aca="false">ROUND(O387*G387,2)</f>
        <v>0</v>
      </c>
      <c r="T387" s="59" t="n">
        <f aca="false">ROUND(R387+S387,2)</f>
        <v>0</v>
      </c>
      <c r="U387" s="0"/>
      <c r="V387" s="0"/>
      <c r="W387" s="0"/>
      <c r="X387" s="0"/>
      <c r="Y387" s="0"/>
      <c r="Z387" s="0"/>
      <c r="AA387" s="0"/>
      <c r="AB387" s="0"/>
      <c r="AC387" s="0"/>
    </row>
    <row r="388" customFormat="false" ht="22.35" hidden="false" customHeight="false" outlineLevel="0" collapsed="false">
      <c r="A388" s="51" t="s">
        <v>741</v>
      </c>
      <c r="B388" s="52" t="s">
        <v>47</v>
      </c>
      <c r="C388" s="53" t="n">
        <v>864</v>
      </c>
      <c r="D388" s="54" t="s">
        <v>310</v>
      </c>
      <c r="E388" s="55" t="s">
        <v>41</v>
      </c>
      <c r="F388" s="55" t="s">
        <v>665</v>
      </c>
      <c r="G388" s="56" t="n">
        <v>0.56</v>
      </c>
      <c r="H388" s="57"/>
      <c r="I388" s="57"/>
      <c r="J388" s="57"/>
      <c r="K388" s="57" t="n">
        <f aca="false">ROUND((H388*G388),2)</f>
        <v>0</v>
      </c>
      <c r="L388" s="57" t="n">
        <f aca="false">ROUND((I388*G388),2)</f>
        <v>0</v>
      </c>
      <c r="M388" s="57" t="n">
        <f aca="false">ROUND((L388+K388),2)</f>
        <v>0</v>
      </c>
      <c r="N388" s="57" t="n">
        <f aca="false">ROUND((IF(Q388="BDI 1",((1+($T$3/100))*H388),((1+($T$4/100))*H388))),2)</f>
        <v>0</v>
      </c>
      <c r="O388" s="57" t="n">
        <f aca="false">ROUND((IF(Q388="BDI 1",((1+($T$3/100))*I388),((1+($T$4/100))*I388))),2)</f>
        <v>0</v>
      </c>
      <c r="P388" s="57" t="n">
        <f aca="false">ROUND((N388+O388),2)</f>
        <v>0</v>
      </c>
      <c r="Q388" s="58" t="s">
        <v>32</v>
      </c>
      <c r="R388" s="57" t="n">
        <f aca="false">ROUND(N388*G388,2)</f>
        <v>0</v>
      </c>
      <c r="S388" s="57" t="n">
        <f aca="false">ROUND(O388*G388,2)</f>
        <v>0</v>
      </c>
      <c r="T388" s="59" t="n">
        <f aca="false">ROUND(R388+S388,2)</f>
        <v>0</v>
      </c>
      <c r="U388" s="0"/>
      <c r="V388" s="0"/>
      <c r="W388" s="0"/>
      <c r="X388" s="0"/>
      <c r="Y388" s="0"/>
      <c r="Z388" s="0"/>
      <c r="AA388" s="0"/>
      <c r="AB388" s="0"/>
      <c r="AC388" s="0"/>
    </row>
    <row r="389" customFormat="false" ht="15" hidden="false" customHeight="false" outlineLevel="0" collapsed="false">
      <c r="A389" s="63"/>
      <c r="B389" s="63"/>
      <c r="C389" s="64"/>
      <c r="D389" s="65"/>
      <c r="E389" s="64"/>
      <c r="F389" s="64"/>
      <c r="G389" s="66"/>
      <c r="H389" s="66"/>
      <c r="I389" s="66"/>
      <c r="J389" s="67"/>
      <c r="K389" s="67"/>
      <c r="L389" s="67"/>
      <c r="M389" s="67"/>
      <c r="N389" s="34"/>
      <c r="O389" s="34"/>
      <c r="P389" s="34"/>
      <c r="Q389" s="34"/>
      <c r="R389" s="34"/>
      <c r="S389" s="34"/>
      <c r="T389" s="35"/>
      <c r="U389" s="0"/>
      <c r="V389" s="0"/>
      <c r="W389" s="0"/>
      <c r="X389" s="0"/>
      <c r="Y389" s="0"/>
      <c r="Z389" s="0"/>
      <c r="AA389" s="0"/>
      <c r="AB389" s="0"/>
      <c r="AC389" s="0"/>
    </row>
    <row r="390" customFormat="false" ht="15" hidden="false" customHeight="false" outlineLevel="0" collapsed="false">
      <c r="A390" s="36" t="n">
        <v>21</v>
      </c>
      <c r="B390" s="37"/>
      <c r="C390" s="38"/>
      <c r="D390" s="39" t="s">
        <v>324</v>
      </c>
      <c r="E390" s="40"/>
      <c r="F390" s="40"/>
      <c r="G390" s="41"/>
      <c r="H390" s="41"/>
      <c r="I390" s="41"/>
      <c r="J390" s="42"/>
      <c r="K390" s="43" t="n">
        <f aca="false">SUM(K391:K414)/2</f>
        <v>0</v>
      </c>
      <c r="L390" s="43" t="n">
        <f aca="false">SUM(L391:L414)/2</f>
        <v>0</v>
      </c>
      <c r="M390" s="43" t="n">
        <f aca="false">SUM(M391:M414)/2</f>
        <v>0</v>
      </c>
      <c r="N390" s="44"/>
      <c r="O390" s="44"/>
      <c r="P390" s="44"/>
      <c r="Q390" s="44"/>
      <c r="R390" s="43" t="n">
        <f aca="false">SUM(R391:R414)/2</f>
        <v>0</v>
      </c>
      <c r="S390" s="43" t="n">
        <f aca="false">SUM(S391:S414)/2</f>
        <v>0</v>
      </c>
      <c r="T390" s="43" t="n">
        <f aca="false">SUM(T391:T414)/2</f>
        <v>0</v>
      </c>
    </row>
    <row r="391" customFormat="false" ht="15" hidden="false" customHeight="false" outlineLevel="0" collapsed="false">
      <c r="A391" s="46" t="s">
        <v>742</v>
      </c>
      <c r="B391" s="47"/>
      <c r="C391" s="48"/>
      <c r="D391" s="39" t="s">
        <v>743</v>
      </c>
      <c r="E391" s="39"/>
      <c r="F391" s="39"/>
      <c r="G391" s="49"/>
      <c r="H391" s="50"/>
      <c r="I391" s="50"/>
      <c r="J391" s="50"/>
      <c r="K391" s="50" t="n">
        <f aca="false">ROUND(SUM(K392:K395),2)</f>
        <v>0</v>
      </c>
      <c r="L391" s="50" t="n">
        <f aca="false">ROUND(SUM(L392:L395),2)</f>
        <v>0</v>
      </c>
      <c r="M391" s="50" t="n">
        <f aca="false">ROUND(SUM(M392:M395),2)</f>
        <v>0</v>
      </c>
      <c r="N391" s="50"/>
      <c r="O391" s="50"/>
      <c r="P391" s="50"/>
      <c r="Q391" s="50"/>
      <c r="R391" s="50" t="n">
        <f aca="false">ROUND(SUM(R392:R395),2)</f>
        <v>0</v>
      </c>
      <c r="S391" s="50" t="n">
        <f aca="false">ROUND(SUM(S392:S395),2)</f>
        <v>0</v>
      </c>
      <c r="T391" s="50" t="n">
        <f aca="false">ROUND(SUM(T392:T395),2)</f>
        <v>0</v>
      </c>
    </row>
    <row r="392" customFormat="false" ht="22.35" hidden="false" customHeight="false" outlineLevel="0" collapsed="false">
      <c r="A392" s="51" t="s">
        <v>744</v>
      </c>
      <c r="B392" s="52" t="s">
        <v>8</v>
      </c>
      <c r="C392" s="53" t="n">
        <v>99814</v>
      </c>
      <c r="D392" s="54" t="s">
        <v>745</v>
      </c>
      <c r="E392" s="55" t="s">
        <v>41</v>
      </c>
      <c r="F392" s="55" t="s">
        <v>665</v>
      </c>
      <c r="G392" s="56" t="n">
        <v>1500.89</v>
      </c>
      <c r="H392" s="57"/>
      <c r="I392" s="57"/>
      <c r="J392" s="57"/>
      <c r="K392" s="57" t="n">
        <f aca="false">ROUND((H392*G392),2)</f>
        <v>0</v>
      </c>
      <c r="L392" s="57" t="n">
        <f aca="false">ROUND((I392*G392),2)</f>
        <v>0</v>
      </c>
      <c r="M392" s="57" t="n">
        <f aca="false">ROUND((L392+K392),2)</f>
        <v>0</v>
      </c>
      <c r="N392" s="57" t="n">
        <f aca="false">ROUND((IF(Q392="BDI 1",((1+($T$3/100))*H392),((1+($T$4/100))*H392))),2)</f>
        <v>0</v>
      </c>
      <c r="O392" s="57" t="n">
        <f aca="false">ROUND((IF(Q392="BDI 1",((1+($T$3/100))*I392),((1+($T$4/100))*I392))),2)</f>
        <v>0</v>
      </c>
      <c r="P392" s="57" t="n">
        <f aca="false">ROUND((N392+O392),2)</f>
        <v>0</v>
      </c>
      <c r="Q392" s="58" t="s">
        <v>32</v>
      </c>
      <c r="R392" s="57" t="n">
        <f aca="false">ROUND(N392*G392,2)</f>
        <v>0</v>
      </c>
      <c r="S392" s="57" t="n">
        <f aca="false">ROUND(O392*G392,2)</f>
        <v>0</v>
      </c>
      <c r="T392" s="59" t="n">
        <f aca="false">ROUND(R392+S392,2)</f>
        <v>0</v>
      </c>
      <c r="U392" s="0"/>
      <c r="V392" s="0"/>
      <c r="W392" s="0"/>
      <c r="X392" s="0"/>
      <c r="Y392" s="0"/>
      <c r="Z392" s="0"/>
      <c r="AA392" s="0"/>
      <c r="AB392" s="0"/>
      <c r="AC392" s="0"/>
    </row>
    <row r="393" customFormat="false" ht="22.35" hidden="false" customHeight="false" outlineLevel="0" collapsed="false">
      <c r="A393" s="51" t="s">
        <v>746</v>
      </c>
      <c r="B393" s="52" t="s">
        <v>8</v>
      </c>
      <c r="C393" s="53" t="n">
        <v>88489</v>
      </c>
      <c r="D393" s="54" t="s">
        <v>330</v>
      </c>
      <c r="E393" s="55" t="s">
        <v>41</v>
      </c>
      <c r="F393" s="55" t="s">
        <v>665</v>
      </c>
      <c r="G393" s="56" t="n">
        <v>3246.62</v>
      </c>
      <c r="H393" s="57"/>
      <c r="I393" s="57"/>
      <c r="J393" s="57"/>
      <c r="K393" s="57" t="n">
        <f aca="false">ROUND((H393*G393),2)</f>
        <v>0</v>
      </c>
      <c r="L393" s="57" t="n">
        <f aca="false">ROUND((I393*G393),2)</f>
        <v>0</v>
      </c>
      <c r="M393" s="57" t="n">
        <f aca="false">ROUND((L393+K393),2)</f>
        <v>0</v>
      </c>
      <c r="N393" s="57" t="n">
        <f aca="false">ROUND((IF(Q393="BDI 1",((1+($T$3/100))*H393),((1+($T$4/100))*H393))),2)</f>
        <v>0</v>
      </c>
      <c r="O393" s="57" t="n">
        <f aca="false">ROUND((IF(Q393="BDI 1",((1+($T$3/100))*I393),((1+($T$4/100))*I393))),2)</f>
        <v>0</v>
      </c>
      <c r="P393" s="57" t="n">
        <f aca="false">ROUND((N393+O393),2)</f>
        <v>0</v>
      </c>
      <c r="Q393" s="58" t="s">
        <v>32</v>
      </c>
      <c r="R393" s="57" t="n">
        <f aca="false">ROUND(N393*G393,2)</f>
        <v>0</v>
      </c>
      <c r="S393" s="57" t="n">
        <f aca="false">ROUND(O393*G393,2)</f>
        <v>0</v>
      </c>
      <c r="T393" s="59" t="n">
        <f aca="false">ROUND(R393+S393,2)</f>
        <v>0</v>
      </c>
      <c r="U393" s="0"/>
      <c r="V393" s="0"/>
      <c r="W393" s="0"/>
      <c r="X393" s="0"/>
      <c r="Y393" s="0"/>
      <c r="Z393" s="0"/>
      <c r="AA393" s="0"/>
      <c r="AB393" s="0"/>
      <c r="AC393" s="0"/>
    </row>
    <row r="394" customFormat="false" ht="43.25" hidden="false" customHeight="false" outlineLevel="0" collapsed="false">
      <c r="A394" s="51" t="s">
        <v>747</v>
      </c>
      <c r="B394" s="52" t="s">
        <v>8</v>
      </c>
      <c r="C394" s="53" t="n">
        <v>87905</v>
      </c>
      <c r="D394" s="54" t="s">
        <v>238</v>
      </c>
      <c r="E394" s="55" t="s">
        <v>41</v>
      </c>
      <c r="F394" s="55" t="s">
        <v>665</v>
      </c>
      <c r="G394" s="56" t="n">
        <v>324.66</v>
      </c>
      <c r="H394" s="57"/>
      <c r="I394" s="57"/>
      <c r="J394" s="57"/>
      <c r="K394" s="57" t="n">
        <f aca="false">ROUND((H394*G394),2)</f>
        <v>0</v>
      </c>
      <c r="L394" s="57" t="n">
        <f aca="false">ROUND((I394*G394),2)</f>
        <v>0</v>
      </c>
      <c r="M394" s="57" t="n">
        <f aca="false">ROUND((L394+K394),2)</f>
        <v>0</v>
      </c>
      <c r="N394" s="57" t="n">
        <f aca="false">ROUND((IF(Q394="BDI 1",((1+($T$3/100))*H394),((1+($T$4/100))*H394))),2)</f>
        <v>0</v>
      </c>
      <c r="O394" s="57" t="n">
        <f aca="false">ROUND((IF(Q394="BDI 1",((1+($T$3/100))*I394),((1+($T$4/100))*I394))),2)</f>
        <v>0</v>
      </c>
      <c r="P394" s="57" t="n">
        <f aca="false">ROUND((N394+O394),2)</f>
        <v>0</v>
      </c>
      <c r="Q394" s="58" t="s">
        <v>32</v>
      </c>
      <c r="R394" s="57" t="n">
        <f aca="false">ROUND(N394*G394,2)</f>
        <v>0</v>
      </c>
      <c r="S394" s="57" t="n">
        <f aca="false">ROUND(O394*G394,2)</f>
        <v>0</v>
      </c>
      <c r="T394" s="59" t="n">
        <f aca="false">ROUND(R394+S394,2)</f>
        <v>0</v>
      </c>
      <c r="U394" s="0"/>
      <c r="V394" s="0"/>
      <c r="W394" s="0"/>
      <c r="X394" s="0"/>
      <c r="Y394" s="0"/>
      <c r="Z394" s="0"/>
      <c r="AA394" s="0"/>
      <c r="AB394" s="0"/>
      <c r="AC394" s="0"/>
    </row>
    <row r="395" customFormat="false" ht="43.25" hidden="false" customHeight="false" outlineLevel="0" collapsed="false">
      <c r="A395" s="51" t="s">
        <v>748</v>
      </c>
      <c r="B395" s="52" t="s">
        <v>8</v>
      </c>
      <c r="C395" s="53" t="n">
        <v>87777</v>
      </c>
      <c r="D395" s="54" t="s">
        <v>749</v>
      </c>
      <c r="E395" s="55" t="s">
        <v>41</v>
      </c>
      <c r="F395" s="55" t="s">
        <v>665</v>
      </c>
      <c r="G395" s="56" t="n">
        <v>324.66</v>
      </c>
      <c r="H395" s="57"/>
      <c r="I395" s="57"/>
      <c r="J395" s="57"/>
      <c r="K395" s="57" t="n">
        <f aca="false">ROUND((H395*G395),2)</f>
        <v>0</v>
      </c>
      <c r="L395" s="57" t="n">
        <f aca="false">ROUND((I395*G395),2)</f>
        <v>0</v>
      </c>
      <c r="M395" s="57" t="n">
        <f aca="false">ROUND((L395+K395),2)</f>
        <v>0</v>
      </c>
      <c r="N395" s="57" t="n">
        <f aca="false">ROUND((IF(Q395="BDI 1",((1+($T$3/100))*H395),((1+($T$4/100))*H395))),2)</f>
        <v>0</v>
      </c>
      <c r="O395" s="57" t="n">
        <f aca="false">ROUND((IF(Q395="BDI 1",((1+($T$3/100))*I395),((1+($T$4/100))*I395))),2)</f>
        <v>0</v>
      </c>
      <c r="P395" s="57" t="n">
        <f aca="false">ROUND((N395+O395),2)</f>
        <v>0</v>
      </c>
      <c r="Q395" s="58" t="s">
        <v>32</v>
      </c>
      <c r="R395" s="57" t="n">
        <f aca="false">ROUND(N395*G395,2)</f>
        <v>0</v>
      </c>
      <c r="S395" s="57" t="n">
        <f aca="false">ROUND(O395*G395,2)</f>
        <v>0</v>
      </c>
      <c r="T395" s="59" t="n">
        <f aca="false">ROUND(R395+S395,2)</f>
        <v>0</v>
      </c>
      <c r="U395" s="0"/>
      <c r="V395" s="0"/>
      <c r="W395" s="0"/>
      <c r="X395" s="0"/>
      <c r="Y395" s="0"/>
      <c r="Z395" s="0"/>
      <c r="AA395" s="0"/>
      <c r="AB395" s="0"/>
      <c r="AC395" s="0"/>
    </row>
    <row r="396" customFormat="false" ht="15" hidden="false" customHeight="false" outlineLevel="0" collapsed="false">
      <c r="A396" s="46" t="s">
        <v>750</v>
      </c>
      <c r="B396" s="47"/>
      <c r="C396" s="48"/>
      <c r="D396" s="39" t="s">
        <v>732</v>
      </c>
      <c r="E396" s="39"/>
      <c r="F396" s="39"/>
      <c r="G396" s="49"/>
      <c r="H396" s="50"/>
      <c r="I396" s="50"/>
      <c r="J396" s="50"/>
      <c r="K396" s="50" t="n">
        <f aca="false">ROUND(SUM(K397:K399),2)</f>
        <v>0</v>
      </c>
      <c r="L396" s="50" t="n">
        <f aca="false">ROUND(SUM(L397:L399),2)</f>
        <v>0</v>
      </c>
      <c r="M396" s="50" t="n">
        <f aca="false">ROUND(SUM(M397:M399),2)</f>
        <v>0</v>
      </c>
      <c r="N396" s="50"/>
      <c r="O396" s="50"/>
      <c r="P396" s="50"/>
      <c r="Q396" s="50"/>
      <c r="R396" s="50" t="n">
        <f aca="false">ROUND(SUM(R397:R399),2)</f>
        <v>0</v>
      </c>
      <c r="S396" s="50" t="n">
        <f aca="false">ROUND(SUM(S397:S399),2)</f>
        <v>0</v>
      </c>
      <c r="T396" s="50" t="n">
        <f aca="false">ROUND(SUM(T397:T399),2)</f>
        <v>0</v>
      </c>
    </row>
    <row r="397" customFormat="false" ht="22.35" hidden="false" customHeight="false" outlineLevel="0" collapsed="false">
      <c r="A397" s="51" t="s">
        <v>751</v>
      </c>
      <c r="B397" s="52" t="s">
        <v>8</v>
      </c>
      <c r="C397" s="53" t="n">
        <v>102193</v>
      </c>
      <c r="D397" s="54" t="s">
        <v>752</v>
      </c>
      <c r="E397" s="55" t="s">
        <v>41</v>
      </c>
      <c r="F397" s="55" t="s">
        <v>665</v>
      </c>
      <c r="G397" s="56" t="n">
        <v>157.88</v>
      </c>
      <c r="H397" s="57"/>
      <c r="I397" s="57"/>
      <c r="J397" s="57"/>
      <c r="K397" s="57" t="n">
        <f aca="false">ROUND((H397*G397),2)</f>
        <v>0</v>
      </c>
      <c r="L397" s="57" t="n">
        <f aca="false">ROUND((I397*G397),2)</f>
        <v>0</v>
      </c>
      <c r="M397" s="57" t="n">
        <f aca="false">ROUND((L397+K397),2)</f>
        <v>0</v>
      </c>
      <c r="N397" s="57" t="n">
        <f aca="false">ROUND((IF(Q397="BDI 1",((1+($T$3/100))*H397),((1+($T$4/100))*H397))),2)</f>
        <v>0</v>
      </c>
      <c r="O397" s="57" t="n">
        <f aca="false">ROUND((IF(Q397="BDI 1",((1+($T$3/100))*I397),((1+($T$4/100))*I397))),2)</f>
        <v>0</v>
      </c>
      <c r="P397" s="57" t="n">
        <f aca="false">ROUND((N397+O397),2)</f>
        <v>0</v>
      </c>
      <c r="Q397" s="58" t="s">
        <v>32</v>
      </c>
      <c r="R397" s="57" t="n">
        <f aca="false">ROUND(N397*G397,2)</f>
        <v>0</v>
      </c>
      <c r="S397" s="57" t="n">
        <f aca="false">ROUND(O397*G397,2)</f>
        <v>0</v>
      </c>
      <c r="T397" s="59" t="n">
        <f aca="false">ROUND(R397+S397,2)</f>
        <v>0</v>
      </c>
      <c r="U397" s="0"/>
      <c r="V397" s="0"/>
      <c r="W397" s="0"/>
      <c r="X397" s="0"/>
      <c r="Y397" s="0"/>
      <c r="Z397" s="0"/>
      <c r="AA397" s="0"/>
      <c r="AB397" s="0"/>
      <c r="AC397" s="0"/>
    </row>
    <row r="398" customFormat="false" ht="22.35" hidden="false" customHeight="false" outlineLevel="0" collapsed="false">
      <c r="A398" s="51" t="s">
        <v>753</v>
      </c>
      <c r="B398" s="52" t="s">
        <v>8</v>
      </c>
      <c r="C398" s="53" t="n">
        <v>102197</v>
      </c>
      <c r="D398" s="54" t="s">
        <v>754</v>
      </c>
      <c r="E398" s="55" t="s">
        <v>41</v>
      </c>
      <c r="F398" s="55" t="s">
        <v>665</v>
      </c>
      <c r="G398" s="56" t="n">
        <v>157.88</v>
      </c>
      <c r="H398" s="57"/>
      <c r="I398" s="57"/>
      <c r="J398" s="57"/>
      <c r="K398" s="57" t="n">
        <f aca="false">ROUND((H398*G398),2)</f>
        <v>0</v>
      </c>
      <c r="L398" s="57" t="n">
        <f aca="false">ROUND((I398*G398),2)</f>
        <v>0</v>
      </c>
      <c r="M398" s="57" t="n">
        <f aca="false">ROUND((L398+K398),2)</f>
        <v>0</v>
      </c>
      <c r="N398" s="57" t="n">
        <f aca="false">ROUND((IF(Q398="BDI 1",((1+($T$3/100))*H398),((1+($T$4/100))*H398))),2)</f>
        <v>0</v>
      </c>
      <c r="O398" s="57" t="n">
        <f aca="false">ROUND((IF(Q398="BDI 1",((1+($T$3/100))*I398),((1+($T$4/100))*I398))),2)</f>
        <v>0</v>
      </c>
      <c r="P398" s="57" t="n">
        <f aca="false">ROUND((N398+O398),2)</f>
        <v>0</v>
      </c>
      <c r="Q398" s="58" t="s">
        <v>32</v>
      </c>
      <c r="R398" s="57" t="n">
        <f aca="false">ROUND(N398*G398,2)</f>
        <v>0</v>
      </c>
      <c r="S398" s="57" t="n">
        <f aca="false">ROUND(O398*G398,2)</f>
        <v>0</v>
      </c>
      <c r="T398" s="59" t="n">
        <f aca="false">ROUND(R398+S398,2)</f>
        <v>0</v>
      </c>
      <c r="U398" s="0"/>
      <c r="V398" s="0"/>
      <c r="W398" s="0"/>
      <c r="X398" s="0"/>
      <c r="Y398" s="0"/>
      <c r="Z398" s="0"/>
      <c r="AA398" s="0"/>
      <c r="AB398" s="0"/>
      <c r="AC398" s="0"/>
    </row>
    <row r="399" customFormat="false" ht="22.35" hidden="false" customHeight="false" outlineLevel="0" collapsed="false">
      <c r="A399" s="51" t="s">
        <v>755</v>
      </c>
      <c r="B399" s="52" t="s">
        <v>8</v>
      </c>
      <c r="C399" s="53" t="n">
        <v>102219</v>
      </c>
      <c r="D399" s="54" t="s">
        <v>756</v>
      </c>
      <c r="E399" s="55" t="s">
        <v>41</v>
      </c>
      <c r="F399" s="55" t="s">
        <v>665</v>
      </c>
      <c r="G399" s="56" t="n">
        <v>157.88</v>
      </c>
      <c r="H399" s="57"/>
      <c r="I399" s="57"/>
      <c r="J399" s="57"/>
      <c r="K399" s="57" t="n">
        <f aca="false">ROUND((H399*G399),2)</f>
        <v>0</v>
      </c>
      <c r="L399" s="57" t="n">
        <f aca="false">ROUND((I399*G399),2)</f>
        <v>0</v>
      </c>
      <c r="M399" s="57" t="n">
        <f aca="false">ROUND((L399+K399),2)</f>
        <v>0</v>
      </c>
      <c r="N399" s="57" t="n">
        <f aca="false">ROUND((IF(Q399="BDI 1",((1+($T$3/100))*H399),((1+($T$4/100))*H399))),2)</f>
        <v>0</v>
      </c>
      <c r="O399" s="57" t="n">
        <f aca="false">ROUND((IF(Q399="BDI 1",((1+($T$3/100))*I399),((1+($T$4/100))*I399))),2)</f>
        <v>0</v>
      </c>
      <c r="P399" s="57" t="n">
        <f aca="false">ROUND((N399+O399),2)</f>
        <v>0</v>
      </c>
      <c r="Q399" s="58" t="s">
        <v>32</v>
      </c>
      <c r="R399" s="57" t="n">
        <f aca="false">ROUND(N399*G399,2)</f>
        <v>0</v>
      </c>
      <c r="S399" s="57" t="n">
        <f aca="false">ROUND(O399*G399,2)</f>
        <v>0</v>
      </c>
      <c r="T399" s="59" t="n">
        <f aca="false">ROUND(R399+S399,2)</f>
        <v>0</v>
      </c>
      <c r="U399" s="0"/>
      <c r="V399" s="0"/>
      <c r="W399" s="0"/>
      <c r="X399" s="0"/>
      <c r="Y399" s="0"/>
      <c r="Z399" s="0"/>
      <c r="AA399" s="0"/>
      <c r="AB399" s="0"/>
      <c r="AC399" s="0"/>
    </row>
    <row r="400" customFormat="false" ht="15" hidden="false" customHeight="false" outlineLevel="0" collapsed="false">
      <c r="A400" s="46" t="s">
        <v>757</v>
      </c>
      <c r="B400" s="47"/>
      <c r="C400" s="48"/>
      <c r="D400" s="39" t="s">
        <v>758</v>
      </c>
      <c r="E400" s="39"/>
      <c r="F400" s="39"/>
      <c r="G400" s="49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</row>
    <row r="401" customFormat="false" ht="15" hidden="false" customHeight="false" outlineLevel="0" collapsed="false">
      <c r="A401" s="46" t="s">
        <v>759</v>
      </c>
      <c r="B401" s="47"/>
      <c r="C401" s="48"/>
      <c r="D401" s="39" t="s">
        <v>760</v>
      </c>
      <c r="E401" s="39"/>
      <c r="F401" s="39"/>
      <c r="G401" s="49"/>
      <c r="H401" s="50"/>
      <c r="I401" s="50"/>
      <c r="J401" s="50"/>
      <c r="K401" s="50" t="n">
        <f aca="false">ROUND(SUM(K402:K404),2)</f>
        <v>0</v>
      </c>
      <c r="L401" s="50" t="n">
        <f aca="false">ROUND(SUM(L402:L404),2)</f>
        <v>0</v>
      </c>
      <c r="M401" s="50" t="n">
        <f aca="false">ROUND(SUM(M402:M404),2)</f>
        <v>0</v>
      </c>
      <c r="N401" s="50"/>
      <c r="O401" s="50"/>
      <c r="P401" s="50"/>
      <c r="Q401" s="50"/>
      <c r="R401" s="50" t="n">
        <f aca="false">ROUND(SUM(R402:R404),2)</f>
        <v>0</v>
      </c>
      <c r="S401" s="50" t="n">
        <f aca="false">ROUND(SUM(S402:S404),2)</f>
        <v>0</v>
      </c>
      <c r="T401" s="50" t="n">
        <f aca="false">ROUND(SUM(T402:T404),2)</f>
        <v>0</v>
      </c>
    </row>
    <row r="402" customFormat="false" ht="22.35" hidden="false" customHeight="false" outlineLevel="0" collapsed="false">
      <c r="A402" s="51" t="s">
        <v>761</v>
      </c>
      <c r="B402" s="52" t="s">
        <v>8</v>
      </c>
      <c r="C402" s="53" t="n">
        <v>100717</v>
      </c>
      <c r="D402" s="54" t="s">
        <v>762</v>
      </c>
      <c r="E402" s="55" t="s">
        <v>41</v>
      </c>
      <c r="F402" s="55" t="s">
        <v>665</v>
      </c>
      <c r="G402" s="56" t="n">
        <v>264.9</v>
      </c>
      <c r="H402" s="57"/>
      <c r="I402" s="57"/>
      <c r="J402" s="57"/>
      <c r="K402" s="57" t="n">
        <f aca="false">ROUND((H402*G402),2)</f>
        <v>0</v>
      </c>
      <c r="L402" s="57" t="n">
        <f aca="false">ROUND((I402*G402),2)</f>
        <v>0</v>
      </c>
      <c r="M402" s="57" t="n">
        <f aca="false">ROUND((L402+K402),2)</f>
        <v>0</v>
      </c>
      <c r="N402" s="57" t="n">
        <f aca="false">ROUND((IF(Q402="BDI 1",((1+($T$3/100))*H402),((1+($T$4/100))*H402))),2)</f>
        <v>0</v>
      </c>
      <c r="O402" s="57" t="n">
        <f aca="false">ROUND((IF(Q402="BDI 1",((1+($T$3/100))*I402),((1+($T$4/100))*I402))),2)</f>
        <v>0</v>
      </c>
      <c r="P402" s="57" t="n">
        <f aca="false">ROUND((N402+O402),2)</f>
        <v>0</v>
      </c>
      <c r="Q402" s="58" t="s">
        <v>32</v>
      </c>
      <c r="R402" s="57" t="n">
        <f aca="false">ROUND(N402*G402,2)</f>
        <v>0</v>
      </c>
      <c r="S402" s="57" t="n">
        <f aca="false">ROUND(O402*G402,2)</f>
        <v>0</v>
      </c>
      <c r="T402" s="59" t="n">
        <f aca="false">ROUND(R402+S402,2)</f>
        <v>0</v>
      </c>
      <c r="U402" s="0"/>
      <c r="V402" s="0"/>
      <c r="W402" s="0"/>
      <c r="X402" s="0"/>
      <c r="Y402" s="0"/>
      <c r="Z402" s="0"/>
      <c r="AA402" s="0"/>
      <c r="AB402" s="0"/>
      <c r="AC402" s="0"/>
    </row>
    <row r="403" customFormat="false" ht="32.8" hidden="false" customHeight="false" outlineLevel="0" collapsed="false">
      <c r="A403" s="51" t="s">
        <v>763</v>
      </c>
      <c r="B403" s="52" t="s">
        <v>8</v>
      </c>
      <c r="C403" s="53" t="n">
        <v>100722</v>
      </c>
      <c r="D403" s="54" t="s">
        <v>764</v>
      </c>
      <c r="E403" s="55" t="s">
        <v>41</v>
      </c>
      <c r="F403" s="55" t="s">
        <v>665</v>
      </c>
      <c r="G403" s="56" t="n">
        <v>132.45</v>
      </c>
      <c r="H403" s="57"/>
      <c r="I403" s="57"/>
      <c r="J403" s="57"/>
      <c r="K403" s="57" t="n">
        <f aca="false">ROUND((H403*G403),2)</f>
        <v>0</v>
      </c>
      <c r="L403" s="57" t="n">
        <f aca="false">ROUND((I403*G403),2)</f>
        <v>0</v>
      </c>
      <c r="M403" s="57" t="n">
        <f aca="false">ROUND((L403+K403),2)</f>
        <v>0</v>
      </c>
      <c r="N403" s="57" t="n">
        <f aca="false">ROUND((IF(Q403="BDI 1",((1+($T$3/100))*H403),((1+($T$4/100))*H403))),2)</f>
        <v>0</v>
      </c>
      <c r="O403" s="57" t="n">
        <f aca="false">ROUND((IF(Q403="BDI 1",((1+($T$3/100))*I403),((1+($T$4/100))*I403))),2)</f>
        <v>0</v>
      </c>
      <c r="P403" s="57" t="n">
        <f aca="false">ROUND((N403+O403),2)</f>
        <v>0</v>
      </c>
      <c r="Q403" s="58" t="s">
        <v>32</v>
      </c>
      <c r="R403" s="57" t="n">
        <f aca="false">ROUND(N403*G403,2)</f>
        <v>0</v>
      </c>
      <c r="S403" s="57" t="n">
        <f aca="false">ROUND(O403*G403,2)</f>
        <v>0</v>
      </c>
      <c r="T403" s="59" t="n">
        <f aca="false">ROUND(R403+S403,2)</f>
        <v>0</v>
      </c>
      <c r="U403" s="0"/>
      <c r="V403" s="0"/>
      <c r="W403" s="0"/>
      <c r="X403" s="0"/>
      <c r="Y403" s="0"/>
      <c r="Z403" s="0"/>
      <c r="AA403" s="0"/>
      <c r="AB403" s="0"/>
      <c r="AC403" s="0"/>
    </row>
    <row r="404" customFormat="false" ht="43.25" hidden="false" customHeight="false" outlineLevel="0" collapsed="false">
      <c r="A404" s="51" t="s">
        <v>765</v>
      </c>
      <c r="B404" s="52" t="s">
        <v>8</v>
      </c>
      <c r="C404" s="53" t="n">
        <v>100760</v>
      </c>
      <c r="D404" s="54" t="s">
        <v>766</v>
      </c>
      <c r="E404" s="55" t="s">
        <v>41</v>
      </c>
      <c r="F404" s="55" t="s">
        <v>665</v>
      </c>
      <c r="G404" s="56" t="n">
        <v>264.9</v>
      </c>
      <c r="H404" s="57"/>
      <c r="I404" s="57"/>
      <c r="J404" s="57"/>
      <c r="K404" s="57" t="n">
        <f aca="false">ROUND((H404*G404),2)</f>
        <v>0</v>
      </c>
      <c r="L404" s="57" t="n">
        <f aca="false">ROUND((I404*G404),2)</f>
        <v>0</v>
      </c>
      <c r="M404" s="57" t="n">
        <f aca="false">ROUND((L404+K404),2)</f>
        <v>0</v>
      </c>
      <c r="N404" s="57" t="n">
        <f aca="false">ROUND((IF(Q404="BDI 1",((1+($T$3/100))*H404),((1+($T$4/100))*H404))),2)</f>
        <v>0</v>
      </c>
      <c r="O404" s="57" t="n">
        <f aca="false">ROUND((IF(Q404="BDI 1",((1+($T$3/100))*I404),((1+($T$4/100))*I404))),2)</f>
        <v>0</v>
      </c>
      <c r="P404" s="57" t="n">
        <f aca="false">ROUND((N404+O404),2)</f>
        <v>0</v>
      </c>
      <c r="Q404" s="58" t="s">
        <v>32</v>
      </c>
      <c r="R404" s="57" t="n">
        <f aca="false">ROUND(N404*G404,2)</f>
        <v>0</v>
      </c>
      <c r="S404" s="57" t="n">
        <f aca="false">ROUND(O404*G404,2)</f>
        <v>0</v>
      </c>
      <c r="T404" s="59" t="n">
        <f aca="false">ROUND(R404+S404,2)</f>
        <v>0</v>
      </c>
      <c r="U404" s="0"/>
      <c r="V404" s="0"/>
      <c r="W404" s="0"/>
      <c r="X404" s="0"/>
      <c r="Y404" s="0"/>
      <c r="Z404" s="0"/>
      <c r="AA404" s="0"/>
      <c r="AB404" s="0"/>
      <c r="AC404" s="0"/>
    </row>
    <row r="405" customFormat="false" ht="15" hidden="false" customHeight="false" outlineLevel="0" collapsed="false">
      <c r="A405" s="46" t="s">
        <v>767</v>
      </c>
      <c r="B405" s="47"/>
      <c r="C405" s="48"/>
      <c r="D405" s="39" t="s">
        <v>768</v>
      </c>
      <c r="E405" s="39"/>
      <c r="F405" s="39"/>
      <c r="G405" s="49"/>
      <c r="H405" s="50"/>
      <c r="I405" s="50"/>
      <c r="J405" s="50"/>
      <c r="K405" s="50" t="n">
        <f aca="false">ROUND(SUM(K406:K408),2)</f>
        <v>0</v>
      </c>
      <c r="L405" s="50" t="n">
        <f aca="false">ROUND(SUM(L406:L408),2)</f>
        <v>0</v>
      </c>
      <c r="M405" s="50" t="n">
        <f aca="false">ROUND(SUM(M406:M408),2)</f>
        <v>0</v>
      </c>
      <c r="N405" s="50"/>
      <c r="O405" s="50"/>
      <c r="P405" s="50"/>
      <c r="Q405" s="50"/>
      <c r="R405" s="50" t="n">
        <f aca="false">ROUND(SUM(R406:R408),2)</f>
        <v>0</v>
      </c>
      <c r="S405" s="50" t="n">
        <f aca="false">ROUND(SUM(S406:S408),2)</f>
        <v>0</v>
      </c>
      <c r="T405" s="50" t="n">
        <f aca="false">ROUND(SUM(T406:T408),2)</f>
        <v>0</v>
      </c>
    </row>
    <row r="406" customFormat="false" ht="22.35" hidden="false" customHeight="false" outlineLevel="0" collapsed="false">
      <c r="A406" s="51" t="s">
        <v>769</v>
      </c>
      <c r="B406" s="52" t="s">
        <v>8</v>
      </c>
      <c r="C406" s="53" t="n">
        <v>100717</v>
      </c>
      <c r="D406" s="54" t="s">
        <v>762</v>
      </c>
      <c r="E406" s="55" t="s">
        <v>41</v>
      </c>
      <c r="F406" s="55" t="s">
        <v>665</v>
      </c>
      <c r="G406" s="56" t="n">
        <v>80.76</v>
      </c>
      <c r="H406" s="57"/>
      <c r="I406" s="57"/>
      <c r="J406" s="57"/>
      <c r="K406" s="57" t="n">
        <f aca="false">ROUND((H406*G406),2)</f>
        <v>0</v>
      </c>
      <c r="L406" s="57" t="n">
        <f aca="false">ROUND((I406*G406),2)</f>
        <v>0</v>
      </c>
      <c r="M406" s="57" t="n">
        <f aca="false">ROUND((L406+K406),2)</f>
        <v>0</v>
      </c>
      <c r="N406" s="57" t="n">
        <f aca="false">ROUND((IF(Q406="BDI 1",((1+($T$3/100))*H406),((1+($T$4/100))*H406))),2)</f>
        <v>0</v>
      </c>
      <c r="O406" s="57" t="n">
        <f aca="false">ROUND((IF(Q406="BDI 1",((1+($T$3/100))*I406),((1+($T$4/100))*I406))),2)</f>
        <v>0</v>
      </c>
      <c r="P406" s="57" t="n">
        <f aca="false">ROUND((N406+O406),2)</f>
        <v>0</v>
      </c>
      <c r="Q406" s="58" t="s">
        <v>32</v>
      </c>
      <c r="R406" s="57" t="n">
        <f aca="false">ROUND(N406*G406,2)</f>
        <v>0</v>
      </c>
      <c r="S406" s="57" t="n">
        <f aca="false">ROUND(O406*G406,2)</f>
        <v>0</v>
      </c>
      <c r="T406" s="59" t="n">
        <f aca="false">ROUND(R406+S406,2)</f>
        <v>0</v>
      </c>
      <c r="U406" s="0"/>
      <c r="V406" s="0"/>
      <c r="W406" s="0"/>
      <c r="X406" s="0"/>
      <c r="Y406" s="0"/>
      <c r="Z406" s="0"/>
      <c r="AA406" s="0"/>
      <c r="AB406" s="0"/>
      <c r="AC406" s="0"/>
    </row>
    <row r="407" customFormat="false" ht="32.8" hidden="false" customHeight="false" outlineLevel="0" collapsed="false">
      <c r="A407" s="51" t="s">
        <v>770</v>
      </c>
      <c r="B407" s="52" t="s">
        <v>8</v>
      </c>
      <c r="C407" s="53" t="n">
        <v>100722</v>
      </c>
      <c r="D407" s="54" t="s">
        <v>764</v>
      </c>
      <c r="E407" s="55" t="s">
        <v>41</v>
      </c>
      <c r="F407" s="55" t="s">
        <v>665</v>
      </c>
      <c r="G407" s="56" t="n">
        <v>40.38</v>
      </c>
      <c r="H407" s="57"/>
      <c r="I407" s="57"/>
      <c r="J407" s="57"/>
      <c r="K407" s="57" t="n">
        <f aca="false">ROUND((H407*G407),2)</f>
        <v>0</v>
      </c>
      <c r="L407" s="57" t="n">
        <f aca="false">ROUND((I407*G407),2)</f>
        <v>0</v>
      </c>
      <c r="M407" s="57" t="n">
        <f aca="false">ROUND((L407+K407),2)</f>
        <v>0</v>
      </c>
      <c r="N407" s="57" t="n">
        <f aca="false">ROUND((IF(Q407="BDI 1",((1+($T$3/100))*H407),((1+($T$4/100))*H407))),2)</f>
        <v>0</v>
      </c>
      <c r="O407" s="57" t="n">
        <f aca="false">ROUND((IF(Q407="BDI 1",((1+($T$3/100))*I407),((1+($T$4/100))*I407))),2)</f>
        <v>0</v>
      </c>
      <c r="P407" s="57" t="n">
        <f aca="false">ROUND((N407+O407),2)</f>
        <v>0</v>
      </c>
      <c r="Q407" s="58" t="s">
        <v>32</v>
      </c>
      <c r="R407" s="57" t="n">
        <f aca="false">ROUND(N407*G407,2)</f>
        <v>0</v>
      </c>
      <c r="S407" s="57" t="n">
        <f aca="false">ROUND(O407*G407,2)</f>
        <v>0</v>
      </c>
      <c r="T407" s="59" t="n">
        <f aca="false">ROUND(R407+S407,2)</f>
        <v>0</v>
      </c>
      <c r="U407" s="0"/>
      <c r="V407" s="0"/>
      <c r="W407" s="0"/>
      <c r="X407" s="0"/>
      <c r="Y407" s="0"/>
      <c r="Z407" s="0"/>
      <c r="AA407" s="0"/>
      <c r="AB407" s="0"/>
      <c r="AC407" s="0"/>
    </row>
    <row r="408" customFormat="false" ht="43.25" hidden="false" customHeight="false" outlineLevel="0" collapsed="false">
      <c r="A408" s="51" t="s">
        <v>771</v>
      </c>
      <c r="B408" s="52" t="s">
        <v>8</v>
      </c>
      <c r="C408" s="53" t="n">
        <v>100760</v>
      </c>
      <c r="D408" s="54" t="s">
        <v>766</v>
      </c>
      <c r="E408" s="55" t="s">
        <v>41</v>
      </c>
      <c r="F408" s="55" t="s">
        <v>665</v>
      </c>
      <c r="G408" s="56" t="n">
        <v>80.76</v>
      </c>
      <c r="H408" s="57"/>
      <c r="I408" s="57"/>
      <c r="J408" s="57"/>
      <c r="K408" s="57" t="n">
        <f aca="false">ROUND((H408*G408),2)</f>
        <v>0</v>
      </c>
      <c r="L408" s="57" t="n">
        <f aca="false">ROUND((I408*G408),2)</f>
        <v>0</v>
      </c>
      <c r="M408" s="57" t="n">
        <f aca="false">ROUND((L408+K408),2)</f>
        <v>0</v>
      </c>
      <c r="N408" s="57" t="n">
        <f aca="false">ROUND((IF(Q408="BDI 1",((1+($T$3/100))*H408),((1+($T$4/100))*H408))),2)</f>
        <v>0</v>
      </c>
      <c r="O408" s="57" t="n">
        <f aca="false">ROUND((IF(Q408="BDI 1",((1+($T$3/100))*I408),((1+($T$4/100))*I408))),2)</f>
        <v>0</v>
      </c>
      <c r="P408" s="57" t="n">
        <f aca="false">ROUND((N408+O408),2)</f>
        <v>0</v>
      </c>
      <c r="Q408" s="58" t="s">
        <v>32</v>
      </c>
      <c r="R408" s="57" t="n">
        <f aca="false">ROUND(N408*G408,2)</f>
        <v>0</v>
      </c>
      <c r="S408" s="57" t="n">
        <f aca="false">ROUND(O408*G408,2)</f>
        <v>0</v>
      </c>
      <c r="T408" s="59" t="n">
        <f aca="false">ROUND(R408+S408,2)</f>
        <v>0</v>
      </c>
      <c r="U408" s="0"/>
      <c r="V408" s="0"/>
      <c r="W408" s="0"/>
      <c r="X408" s="0"/>
      <c r="Y408" s="0"/>
      <c r="Z408" s="0"/>
      <c r="AA408" s="0"/>
      <c r="AB408" s="0"/>
      <c r="AC408" s="0"/>
    </row>
    <row r="409" customFormat="false" ht="15" hidden="false" customHeight="false" outlineLevel="0" collapsed="false">
      <c r="A409" s="46" t="s">
        <v>772</v>
      </c>
      <c r="B409" s="47"/>
      <c r="C409" s="48"/>
      <c r="D409" s="39" t="s">
        <v>773</v>
      </c>
      <c r="E409" s="39"/>
      <c r="F409" s="39"/>
      <c r="G409" s="49"/>
      <c r="H409" s="50"/>
      <c r="I409" s="50"/>
      <c r="J409" s="50"/>
      <c r="K409" s="50" t="n">
        <f aca="false">ROUND(SUM(K410:K412),2)</f>
        <v>0</v>
      </c>
      <c r="L409" s="50" t="n">
        <f aca="false">ROUND(SUM(L410:L412),2)</f>
        <v>0</v>
      </c>
      <c r="M409" s="50" t="n">
        <f aca="false">ROUND(SUM(M410:M412),2)</f>
        <v>0</v>
      </c>
      <c r="N409" s="50"/>
      <c r="O409" s="50"/>
      <c r="P409" s="50"/>
      <c r="Q409" s="50"/>
      <c r="R409" s="50" t="n">
        <f aca="false">ROUND(SUM(R410:R412),2)</f>
        <v>0</v>
      </c>
      <c r="S409" s="50" t="n">
        <f aca="false">ROUND(SUM(S410:S412),2)</f>
        <v>0</v>
      </c>
      <c r="T409" s="50" t="n">
        <f aca="false">ROUND(SUM(T410:T412),2)</f>
        <v>0</v>
      </c>
    </row>
    <row r="410" customFormat="false" ht="22.35" hidden="false" customHeight="false" outlineLevel="0" collapsed="false">
      <c r="A410" s="51" t="s">
        <v>774</v>
      </c>
      <c r="B410" s="52" t="s">
        <v>8</v>
      </c>
      <c r="C410" s="53" t="n">
        <v>100717</v>
      </c>
      <c r="D410" s="54" t="s">
        <v>762</v>
      </c>
      <c r="E410" s="55" t="s">
        <v>41</v>
      </c>
      <c r="F410" s="55" t="s">
        <v>665</v>
      </c>
      <c r="G410" s="56" t="n">
        <v>216.47</v>
      </c>
      <c r="H410" s="57"/>
      <c r="I410" s="57"/>
      <c r="J410" s="57"/>
      <c r="K410" s="57" t="n">
        <f aca="false">ROUND((H410*G410),2)</f>
        <v>0</v>
      </c>
      <c r="L410" s="57" t="n">
        <f aca="false">ROUND((I410*G410),2)</f>
        <v>0</v>
      </c>
      <c r="M410" s="57" t="n">
        <f aca="false">ROUND((L410+K410),2)</f>
        <v>0</v>
      </c>
      <c r="N410" s="57" t="n">
        <f aca="false">ROUND((IF(Q410="BDI 1",((1+($T$3/100))*H410),((1+($T$4/100))*H410))),2)</f>
        <v>0</v>
      </c>
      <c r="O410" s="57" t="n">
        <f aca="false">ROUND((IF(Q410="BDI 1",((1+($T$3/100))*I410),((1+($T$4/100))*I410))),2)</f>
        <v>0</v>
      </c>
      <c r="P410" s="57" t="n">
        <f aca="false">ROUND((N410+O410),2)</f>
        <v>0</v>
      </c>
      <c r="Q410" s="58" t="s">
        <v>32</v>
      </c>
      <c r="R410" s="57" t="n">
        <f aca="false">ROUND(N410*G410,2)</f>
        <v>0</v>
      </c>
      <c r="S410" s="57" t="n">
        <f aca="false">ROUND(O410*G410,2)</f>
        <v>0</v>
      </c>
      <c r="T410" s="59" t="n">
        <f aca="false">ROUND(R410+S410,2)</f>
        <v>0</v>
      </c>
      <c r="U410" s="0"/>
      <c r="V410" s="0"/>
      <c r="W410" s="0"/>
      <c r="X410" s="0"/>
      <c r="Y410" s="0"/>
      <c r="Z410" s="0"/>
      <c r="AA410" s="0"/>
      <c r="AB410" s="0"/>
      <c r="AC410" s="0"/>
    </row>
    <row r="411" customFormat="false" ht="32.8" hidden="false" customHeight="false" outlineLevel="0" collapsed="false">
      <c r="A411" s="51" t="s">
        <v>775</v>
      </c>
      <c r="B411" s="52" t="s">
        <v>8</v>
      </c>
      <c r="C411" s="53" t="n">
        <v>100722</v>
      </c>
      <c r="D411" s="54" t="s">
        <v>764</v>
      </c>
      <c r="E411" s="55" t="s">
        <v>41</v>
      </c>
      <c r="F411" s="55" t="s">
        <v>665</v>
      </c>
      <c r="G411" s="56" t="n">
        <v>108.23</v>
      </c>
      <c r="H411" s="57"/>
      <c r="I411" s="57"/>
      <c r="J411" s="57"/>
      <c r="K411" s="57" t="n">
        <f aca="false">ROUND((H411*G411),2)</f>
        <v>0</v>
      </c>
      <c r="L411" s="57" t="n">
        <f aca="false">ROUND((I411*G411),2)</f>
        <v>0</v>
      </c>
      <c r="M411" s="57" t="n">
        <f aca="false">ROUND((L411+K411),2)</f>
        <v>0</v>
      </c>
      <c r="N411" s="57" t="n">
        <f aca="false">ROUND((IF(Q411="BDI 1",((1+($T$3/100))*H411),((1+($T$4/100))*H411))),2)</f>
        <v>0</v>
      </c>
      <c r="O411" s="57" t="n">
        <f aca="false">ROUND((IF(Q411="BDI 1",((1+($T$3/100))*I411),((1+($T$4/100))*I411))),2)</f>
        <v>0</v>
      </c>
      <c r="P411" s="57" t="n">
        <f aca="false">ROUND((N411+O411),2)</f>
        <v>0</v>
      </c>
      <c r="Q411" s="58" t="s">
        <v>32</v>
      </c>
      <c r="R411" s="57" t="n">
        <f aca="false">ROUND(N411*G411,2)</f>
        <v>0</v>
      </c>
      <c r="S411" s="57" t="n">
        <f aca="false">ROUND(O411*G411,2)</f>
        <v>0</v>
      </c>
      <c r="T411" s="59" t="n">
        <f aca="false">ROUND(R411+S411,2)</f>
        <v>0</v>
      </c>
      <c r="U411" s="0"/>
      <c r="V411" s="0"/>
      <c r="W411" s="0"/>
      <c r="X411" s="0"/>
      <c r="Y411" s="0"/>
      <c r="Z411" s="0"/>
      <c r="AA411" s="0"/>
      <c r="AB411" s="0"/>
      <c r="AC411" s="0"/>
    </row>
    <row r="412" customFormat="false" ht="43.25" hidden="false" customHeight="false" outlineLevel="0" collapsed="false">
      <c r="A412" s="51" t="s">
        <v>776</v>
      </c>
      <c r="B412" s="52" t="s">
        <v>8</v>
      </c>
      <c r="C412" s="53" t="n">
        <v>100760</v>
      </c>
      <c r="D412" s="54" t="s">
        <v>766</v>
      </c>
      <c r="E412" s="55" t="s">
        <v>41</v>
      </c>
      <c r="F412" s="55" t="s">
        <v>665</v>
      </c>
      <c r="G412" s="56" t="n">
        <v>216.47</v>
      </c>
      <c r="H412" s="57"/>
      <c r="I412" s="57"/>
      <c r="J412" s="57"/>
      <c r="K412" s="57" t="n">
        <f aca="false">ROUND((H412*G412),2)</f>
        <v>0</v>
      </c>
      <c r="L412" s="57" t="n">
        <f aca="false">ROUND((I412*G412),2)</f>
        <v>0</v>
      </c>
      <c r="M412" s="57" t="n">
        <f aca="false">ROUND((L412+K412),2)</f>
        <v>0</v>
      </c>
      <c r="N412" s="57" t="n">
        <f aca="false">ROUND((IF(Q412="BDI 1",((1+($T$3/100))*H412),((1+($T$4/100))*H412))),2)</f>
        <v>0</v>
      </c>
      <c r="O412" s="57" t="n">
        <f aca="false">ROUND((IF(Q412="BDI 1",((1+($T$3/100))*I412),((1+($T$4/100))*I412))),2)</f>
        <v>0</v>
      </c>
      <c r="P412" s="57" t="n">
        <f aca="false">ROUND((N412+O412),2)</f>
        <v>0</v>
      </c>
      <c r="Q412" s="58" t="s">
        <v>32</v>
      </c>
      <c r="R412" s="57" t="n">
        <f aca="false">ROUND(N412*G412,2)</f>
        <v>0</v>
      </c>
      <c r="S412" s="57" t="n">
        <f aca="false">ROUND(O412*G412,2)</f>
        <v>0</v>
      </c>
      <c r="T412" s="59" t="n">
        <f aca="false">ROUND(R412+S412,2)</f>
        <v>0</v>
      </c>
      <c r="U412" s="0"/>
      <c r="V412" s="0"/>
      <c r="W412" s="0"/>
      <c r="X412" s="0"/>
      <c r="Y412" s="0"/>
      <c r="Z412" s="0"/>
      <c r="AA412" s="0"/>
      <c r="AB412" s="0"/>
      <c r="AC412" s="0"/>
    </row>
    <row r="413" customFormat="false" ht="15" hidden="false" customHeight="false" outlineLevel="0" collapsed="false">
      <c r="A413" s="46" t="s">
        <v>777</v>
      </c>
      <c r="B413" s="47"/>
      <c r="C413" s="48"/>
      <c r="D413" s="39" t="s">
        <v>778</v>
      </c>
      <c r="E413" s="39"/>
      <c r="F413" s="39"/>
      <c r="G413" s="49"/>
      <c r="H413" s="50"/>
      <c r="I413" s="50"/>
      <c r="J413" s="50"/>
      <c r="K413" s="50" t="n">
        <f aca="false">ROUND(SUM(K414),2)</f>
        <v>0</v>
      </c>
      <c r="L413" s="50" t="n">
        <f aca="false">ROUND(SUM(L414),2)</f>
        <v>0</v>
      </c>
      <c r="M413" s="50" t="n">
        <f aca="false">ROUND(SUM(M414),2)</f>
        <v>0</v>
      </c>
      <c r="N413" s="50"/>
      <c r="O413" s="50"/>
      <c r="P413" s="50"/>
      <c r="Q413" s="50"/>
      <c r="R413" s="50" t="n">
        <f aca="false">ROUND(SUM(R414),2)</f>
        <v>0</v>
      </c>
      <c r="S413" s="50" t="n">
        <f aca="false">ROUND(SUM(S414),2)</f>
        <v>0</v>
      </c>
      <c r="T413" s="50" t="n">
        <f aca="false">ROUND(SUM(T414),2)</f>
        <v>0</v>
      </c>
    </row>
    <row r="414" customFormat="false" ht="43.25" hidden="false" customHeight="false" outlineLevel="0" collapsed="false">
      <c r="A414" s="51" t="s">
        <v>779</v>
      </c>
      <c r="B414" s="52" t="s">
        <v>8</v>
      </c>
      <c r="C414" s="53" t="n">
        <v>100760</v>
      </c>
      <c r="D414" s="54" t="s">
        <v>766</v>
      </c>
      <c r="E414" s="55" t="s">
        <v>41</v>
      </c>
      <c r="F414" s="55" t="s">
        <v>665</v>
      </c>
      <c r="G414" s="56" t="n">
        <v>95.07</v>
      </c>
      <c r="H414" s="57"/>
      <c r="I414" s="57"/>
      <c r="J414" s="57"/>
      <c r="K414" s="57" t="n">
        <f aca="false">ROUND((H414*G414),2)</f>
        <v>0</v>
      </c>
      <c r="L414" s="57" t="n">
        <f aca="false">ROUND((I414*G414),2)</f>
        <v>0</v>
      </c>
      <c r="M414" s="57" t="n">
        <f aca="false">ROUND((L414+K414),2)</f>
        <v>0</v>
      </c>
      <c r="N414" s="57" t="n">
        <f aca="false">ROUND((IF(Q414="BDI 1",((1+($T$3/100))*H414),((1+($T$4/100))*H414))),2)</f>
        <v>0</v>
      </c>
      <c r="O414" s="57" t="n">
        <f aca="false">ROUND((IF(Q414="BDI 1",((1+($T$3/100))*I414),((1+($T$4/100))*I414))),2)</f>
        <v>0</v>
      </c>
      <c r="P414" s="57" t="n">
        <f aca="false">ROUND((N414+O414),2)</f>
        <v>0</v>
      </c>
      <c r="Q414" s="58" t="s">
        <v>32</v>
      </c>
      <c r="R414" s="57" t="n">
        <f aca="false">ROUND(N414*G414,2)</f>
        <v>0</v>
      </c>
      <c r="S414" s="57" t="n">
        <f aca="false">ROUND(O414*G414,2)</f>
        <v>0</v>
      </c>
      <c r="T414" s="59" t="n">
        <f aca="false">ROUND(R414+S414,2)</f>
        <v>0</v>
      </c>
      <c r="U414" s="0"/>
      <c r="V414" s="0"/>
      <c r="W414" s="0"/>
      <c r="X414" s="0"/>
      <c r="Y414" s="0"/>
      <c r="Z414" s="0"/>
      <c r="AA414" s="0"/>
      <c r="AB414" s="0"/>
      <c r="AC414" s="0"/>
    </row>
    <row r="415" customFormat="false" ht="15" hidden="false" customHeight="false" outlineLevel="0" collapsed="false">
      <c r="A415" s="63"/>
      <c r="B415" s="63"/>
      <c r="C415" s="64"/>
      <c r="D415" s="65"/>
      <c r="E415" s="64"/>
      <c r="F415" s="64"/>
      <c r="G415" s="66"/>
      <c r="H415" s="66"/>
      <c r="I415" s="66"/>
      <c r="J415" s="67"/>
      <c r="K415" s="67"/>
      <c r="L415" s="67"/>
      <c r="M415" s="67"/>
      <c r="N415" s="34"/>
      <c r="O415" s="34"/>
      <c r="P415" s="34"/>
      <c r="Q415" s="34"/>
      <c r="R415" s="34"/>
      <c r="S415" s="34"/>
      <c r="T415" s="35"/>
      <c r="U415" s="0"/>
      <c r="V415" s="0"/>
      <c r="W415" s="0"/>
      <c r="X415" s="0"/>
      <c r="Y415" s="0"/>
      <c r="Z415" s="0"/>
      <c r="AA415" s="0"/>
      <c r="AB415" s="0"/>
      <c r="AC415" s="0"/>
    </row>
    <row r="416" customFormat="false" ht="15" hidden="false" customHeight="false" outlineLevel="0" collapsed="false">
      <c r="A416" s="36" t="n">
        <v>22</v>
      </c>
      <c r="B416" s="37"/>
      <c r="C416" s="38"/>
      <c r="D416" s="39" t="s">
        <v>780</v>
      </c>
      <c r="E416" s="40"/>
      <c r="F416" s="40"/>
      <c r="G416" s="41"/>
      <c r="H416" s="41"/>
      <c r="I416" s="41"/>
      <c r="J416" s="42"/>
      <c r="K416" s="43" t="n">
        <f aca="false">SUM(K417:K428)/2</f>
        <v>0</v>
      </c>
      <c r="L416" s="43" t="n">
        <f aca="false">SUM(L417:L428)/2</f>
        <v>0</v>
      </c>
      <c r="M416" s="43" t="n">
        <f aca="false">SUM(M417:M428)/2</f>
        <v>0</v>
      </c>
      <c r="N416" s="44"/>
      <c r="O416" s="44"/>
      <c r="P416" s="44"/>
      <c r="Q416" s="44"/>
      <c r="R416" s="43" t="n">
        <f aca="false">SUM(R417:R428)/2</f>
        <v>0</v>
      </c>
      <c r="S416" s="43" t="n">
        <f aca="false">SUM(S417:S428)/2</f>
        <v>0</v>
      </c>
      <c r="T416" s="43" t="n">
        <f aca="false">SUM(T417:T428)/2</f>
        <v>0</v>
      </c>
    </row>
    <row r="417" customFormat="false" ht="15" hidden="false" customHeight="false" outlineLevel="0" collapsed="false">
      <c r="A417" s="46" t="s">
        <v>781</v>
      </c>
      <c r="B417" s="47"/>
      <c r="C417" s="48"/>
      <c r="D417" s="39" t="s">
        <v>782</v>
      </c>
      <c r="E417" s="39"/>
      <c r="F417" s="39"/>
      <c r="G417" s="49"/>
      <c r="H417" s="50"/>
      <c r="I417" s="50"/>
      <c r="J417" s="50"/>
      <c r="K417" s="50" t="n">
        <f aca="false">ROUND(SUM(K418:K419),2)</f>
        <v>0</v>
      </c>
      <c r="L417" s="50" t="n">
        <f aca="false">ROUND(SUM(L418:L419),2)</f>
        <v>0</v>
      </c>
      <c r="M417" s="50" t="n">
        <f aca="false">ROUND(SUM(M418:M419),2)</f>
        <v>0</v>
      </c>
      <c r="N417" s="50"/>
      <c r="O417" s="50"/>
      <c r="P417" s="50"/>
      <c r="Q417" s="50"/>
      <c r="R417" s="50" t="n">
        <f aca="false">ROUND(SUM(R418:R419),2)</f>
        <v>0</v>
      </c>
      <c r="S417" s="50" t="n">
        <f aca="false">ROUND(SUM(S418:S419),2)</f>
        <v>0</v>
      </c>
      <c r="T417" s="50" t="n">
        <f aca="false">ROUND(SUM(T418:T419),2)</f>
        <v>0</v>
      </c>
    </row>
    <row r="418" customFormat="false" ht="22.35" hidden="false" customHeight="false" outlineLevel="0" collapsed="false">
      <c r="A418" s="51" t="s">
        <v>783</v>
      </c>
      <c r="B418" s="52" t="s">
        <v>47</v>
      </c>
      <c r="C418" s="53" t="n">
        <v>566</v>
      </c>
      <c r="D418" s="54" t="s">
        <v>784</v>
      </c>
      <c r="E418" s="55" t="s">
        <v>61</v>
      </c>
      <c r="F418" s="55" t="s">
        <v>665</v>
      </c>
      <c r="G418" s="56" t="n">
        <v>1.23</v>
      </c>
      <c r="H418" s="57"/>
      <c r="I418" s="57"/>
      <c r="J418" s="57"/>
      <c r="K418" s="57" t="n">
        <f aca="false">ROUND((H418*G418),2)</f>
        <v>0</v>
      </c>
      <c r="L418" s="57" t="n">
        <f aca="false">ROUND((I418*G418),2)</f>
        <v>0</v>
      </c>
      <c r="M418" s="57" t="n">
        <f aca="false">ROUND((L418+K418),2)</f>
        <v>0</v>
      </c>
      <c r="N418" s="57" t="n">
        <f aca="false">ROUND((IF(Q418="BDI 1",((1+($T$3/100))*H418),((1+($T$4/100))*H418))),2)</f>
        <v>0</v>
      </c>
      <c r="O418" s="57" t="n">
        <f aca="false">ROUND((IF(Q418="BDI 1",((1+($T$3/100))*I418),((1+($T$4/100))*I418))),2)</f>
        <v>0</v>
      </c>
      <c r="P418" s="57" t="n">
        <f aca="false">ROUND((N418+O418),2)</f>
        <v>0</v>
      </c>
      <c r="Q418" s="58" t="s">
        <v>32</v>
      </c>
      <c r="R418" s="57" t="n">
        <f aca="false">ROUND(N418*G418,2)</f>
        <v>0</v>
      </c>
      <c r="S418" s="57" t="n">
        <f aca="false">ROUND(O418*G418,2)</f>
        <v>0</v>
      </c>
      <c r="T418" s="59" t="n">
        <f aca="false">ROUND(R418+S418,2)</f>
        <v>0</v>
      </c>
      <c r="U418" s="0"/>
      <c r="V418" s="0"/>
      <c r="W418" s="0"/>
      <c r="X418" s="0"/>
      <c r="Y418" s="0"/>
      <c r="Z418" s="0"/>
      <c r="AA418" s="0"/>
      <c r="AB418" s="0"/>
      <c r="AC418" s="0"/>
    </row>
    <row r="419" customFormat="false" ht="22.35" hidden="false" customHeight="false" outlineLevel="0" collapsed="false">
      <c r="A419" s="51" t="s">
        <v>785</v>
      </c>
      <c r="B419" s="52" t="s">
        <v>47</v>
      </c>
      <c r="C419" s="53" t="n">
        <v>606</v>
      </c>
      <c r="D419" s="54" t="s">
        <v>60</v>
      </c>
      <c r="E419" s="55" t="s">
        <v>61</v>
      </c>
      <c r="F419" s="55" t="s">
        <v>665</v>
      </c>
      <c r="G419" s="56" t="n">
        <v>1.23</v>
      </c>
      <c r="H419" s="57"/>
      <c r="I419" s="57"/>
      <c r="J419" s="57"/>
      <c r="K419" s="57" t="n">
        <f aca="false">ROUND((H419*G419),2)</f>
        <v>0</v>
      </c>
      <c r="L419" s="57" t="n">
        <f aca="false">ROUND((I419*G419),2)</f>
        <v>0</v>
      </c>
      <c r="M419" s="57" t="n">
        <f aca="false">ROUND((L419+K419),2)</f>
        <v>0</v>
      </c>
      <c r="N419" s="57" t="n">
        <f aca="false">ROUND((IF(Q419="BDI 1",((1+($T$3/100))*H419),((1+($T$4/100))*H419))),2)</f>
        <v>0</v>
      </c>
      <c r="O419" s="57" t="n">
        <f aca="false">ROUND((IF(Q419="BDI 1",((1+($T$3/100))*I419),((1+($T$4/100))*I419))),2)</f>
        <v>0</v>
      </c>
      <c r="P419" s="57" t="n">
        <f aca="false">ROUND((N419+O419),2)</f>
        <v>0</v>
      </c>
      <c r="Q419" s="58" t="s">
        <v>32</v>
      </c>
      <c r="R419" s="57" t="n">
        <f aca="false">ROUND(N419*G419,2)</f>
        <v>0</v>
      </c>
      <c r="S419" s="57" t="n">
        <f aca="false">ROUND(O419*G419,2)</f>
        <v>0</v>
      </c>
      <c r="T419" s="59" t="n">
        <f aca="false">ROUND(R419+S419,2)</f>
        <v>0</v>
      </c>
      <c r="U419" s="0"/>
      <c r="V419" s="0"/>
      <c r="W419" s="0"/>
      <c r="X419" s="0"/>
      <c r="Y419" s="0"/>
      <c r="Z419" s="0"/>
      <c r="AA419" s="0"/>
      <c r="AB419" s="0"/>
      <c r="AC419" s="0"/>
    </row>
    <row r="420" customFormat="false" ht="15" hidden="false" customHeight="false" outlineLevel="0" collapsed="false">
      <c r="A420" s="46" t="s">
        <v>786</v>
      </c>
      <c r="B420" s="47"/>
      <c r="C420" s="48"/>
      <c r="D420" s="39" t="s">
        <v>732</v>
      </c>
      <c r="E420" s="39"/>
      <c r="F420" s="39"/>
      <c r="G420" s="49"/>
      <c r="H420" s="50"/>
      <c r="I420" s="50"/>
      <c r="J420" s="50"/>
      <c r="K420" s="50" t="n">
        <f aca="false">ROUND(SUM(K421:K428),2)</f>
        <v>0</v>
      </c>
      <c r="L420" s="50" t="n">
        <f aca="false">ROUND(SUM(L421:L428),2)</f>
        <v>0</v>
      </c>
      <c r="M420" s="50" t="n">
        <f aca="false">ROUND(SUM(M421:M428),2)</f>
        <v>0</v>
      </c>
      <c r="N420" s="50"/>
      <c r="O420" s="50"/>
      <c r="P420" s="50"/>
      <c r="Q420" s="50"/>
      <c r="R420" s="50" t="n">
        <f aca="false">ROUND(SUM(R421:R428),2)</f>
        <v>0</v>
      </c>
      <c r="S420" s="50" t="n">
        <f aca="false">ROUND(SUM(S421:S428),2)</f>
        <v>0</v>
      </c>
      <c r="T420" s="50" t="n">
        <f aca="false">ROUND(SUM(T421:T428),2)</f>
        <v>0</v>
      </c>
    </row>
    <row r="421" customFormat="false" ht="22.35" hidden="false" customHeight="false" outlineLevel="0" collapsed="false">
      <c r="A421" s="51" t="s">
        <v>787</v>
      </c>
      <c r="B421" s="52" t="s">
        <v>8</v>
      </c>
      <c r="C421" s="53" t="n">
        <v>93358</v>
      </c>
      <c r="D421" s="54" t="s">
        <v>609</v>
      </c>
      <c r="E421" s="55" t="s">
        <v>61</v>
      </c>
      <c r="F421" s="55" t="s">
        <v>665</v>
      </c>
      <c r="G421" s="56" t="n">
        <v>0.341</v>
      </c>
      <c r="H421" s="57"/>
      <c r="I421" s="57"/>
      <c r="J421" s="57"/>
      <c r="K421" s="57" t="n">
        <f aca="false">ROUND((H421*G421),2)</f>
        <v>0</v>
      </c>
      <c r="L421" s="57" t="n">
        <f aca="false">ROUND((I421*G421),2)</f>
        <v>0</v>
      </c>
      <c r="M421" s="57" t="n">
        <f aca="false">ROUND((L421+K421),2)</f>
        <v>0</v>
      </c>
      <c r="N421" s="57" t="n">
        <f aca="false">ROUND((IF(Q421="BDI 1",((1+($T$3/100))*H421),((1+($T$4/100))*H421))),2)</f>
        <v>0</v>
      </c>
      <c r="O421" s="57" t="n">
        <f aca="false">ROUND((IF(Q421="BDI 1",((1+($T$3/100))*I421),((1+($T$4/100))*I421))),2)</f>
        <v>0</v>
      </c>
      <c r="P421" s="57" t="n">
        <f aca="false">ROUND((N421+O421),2)</f>
        <v>0</v>
      </c>
      <c r="Q421" s="58" t="s">
        <v>32</v>
      </c>
      <c r="R421" s="57" t="n">
        <f aca="false">ROUND(N421*G421,2)</f>
        <v>0</v>
      </c>
      <c r="S421" s="57" t="n">
        <f aca="false">ROUND(O421*G421,2)</f>
        <v>0</v>
      </c>
      <c r="T421" s="59" t="n">
        <f aca="false">ROUND(R421+S421,2)</f>
        <v>0</v>
      </c>
      <c r="U421" s="0"/>
      <c r="V421" s="0"/>
      <c r="W421" s="0"/>
      <c r="X421" s="0"/>
      <c r="Y421" s="0"/>
      <c r="Z421" s="0"/>
      <c r="AA421" s="0"/>
      <c r="AB421" s="0"/>
      <c r="AC421" s="0"/>
    </row>
    <row r="422" customFormat="false" ht="32.8" hidden="false" customHeight="false" outlineLevel="0" collapsed="false">
      <c r="A422" s="51" t="s">
        <v>788</v>
      </c>
      <c r="B422" s="52" t="s">
        <v>8</v>
      </c>
      <c r="C422" s="53" t="n">
        <v>96536</v>
      </c>
      <c r="D422" s="54" t="s">
        <v>789</v>
      </c>
      <c r="E422" s="55" t="s">
        <v>41</v>
      </c>
      <c r="F422" s="55" t="s">
        <v>665</v>
      </c>
      <c r="G422" s="56" t="n">
        <v>0.96</v>
      </c>
      <c r="H422" s="57"/>
      <c r="I422" s="57"/>
      <c r="J422" s="57"/>
      <c r="K422" s="57" t="n">
        <f aca="false">ROUND((H422*G422),2)</f>
        <v>0</v>
      </c>
      <c r="L422" s="57" t="n">
        <f aca="false">ROUND((I422*G422),2)</f>
        <v>0</v>
      </c>
      <c r="M422" s="57" t="n">
        <f aca="false">ROUND((L422+K422),2)</f>
        <v>0</v>
      </c>
      <c r="N422" s="57" t="n">
        <f aca="false">ROUND((IF(Q422="BDI 1",((1+($T$3/100))*H422),((1+($T$4/100))*H422))),2)</f>
        <v>0</v>
      </c>
      <c r="O422" s="57" t="n">
        <f aca="false">ROUND((IF(Q422="BDI 1",((1+($T$3/100))*I422),((1+($T$4/100))*I422))),2)</f>
        <v>0</v>
      </c>
      <c r="P422" s="57" t="n">
        <f aca="false">ROUND((N422+O422),2)</f>
        <v>0</v>
      </c>
      <c r="Q422" s="58" t="s">
        <v>32</v>
      </c>
      <c r="R422" s="57" t="n">
        <f aca="false">ROUND(N422*G422,2)</f>
        <v>0</v>
      </c>
      <c r="S422" s="57" t="n">
        <f aca="false">ROUND(O422*G422,2)</f>
        <v>0</v>
      </c>
      <c r="T422" s="59" t="n">
        <f aca="false">ROUND(R422+S422,2)</f>
        <v>0</v>
      </c>
      <c r="U422" s="0"/>
      <c r="V422" s="0"/>
      <c r="W422" s="0"/>
      <c r="X422" s="0"/>
      <c r="Y422" s="0"/>
      <c r="Z422" s="0"/>
      <c r="AA422" s="0"/>
      <c r="AB422" s="0"/>
      <c r="AC422" s="0"/>
    </row>
    <row r="423" customFormat="false" ht="32.8" hidden="false" customHeight="false" outlineLevel="0" collapsed="false">
      <c r="A423" s="51" t="s">
        <v>790</v>
      </c>
      <c r="B423" s="52" t="s">
        <v>8</v>
      </c>
      <c r="C423" s="53" t="n">
        <v>97083</v>
      </c>
      <c r="D423" s="54" t="s">
        <v>791</v>
      </c>
      <c r="E423" s="55" t="s">
        <v>41</v>
      </c>
      <c r="F423" s="55" t="s">
        <v>665</v>
      </c>
      <c r="G423" s="56" t="n">
        <v>1.92</v>
      </c>
      <c r="H423" s="57"/>
      <c r="I423" s="57"/>
      <c r="J423" s="57"/>
      <c r="K423" s="57" t="n">
        <f aca="false">ROUND((H423*G423),2)</f>
        <v>0</v>
      </c>
      <c r="L423" s="57" t="n">
        <f aca="false">ROUND((I423*G423),2)</f>
        <v>0</v>
      </c>
      <c r="M423" s="57" t="n">
        <f aca="false">ROUND((L423+K423),2)</f>
        <v>0</v>
      </c>
      <c r="N423" s="57" t="n">
        <f aca="false">ROUND((IF(Q423="BDI 1",((1+($T$3/100))*H423),((1+($T$4/100))*H423))),2)</f>
        <v>0</v>
      </c>
      <c r="O423" s="57" t="n">
        <f aca="false">ROUND((IF(Q423="BDI 1",((1+($T$3/100))*I423),((1+($T$4/100))*I423))),2)</f>
        <v>0</v>
      </c>
      <c r="P423" s="57" t="n">
        <f aca="false">ROUND((N423+O423),2)</f>
        <v>0</v>
      </c>
      <c r="Q423" s="58" t="s">
        <v>32</v>
      </c>
      <c r="R423" s="57" t="n">
        <f aca="false">ROUND(N423*G423,2)</f>
        <v>0</v>
      </c>
      <c r="S423" s="57" t="n">
        <f aca="false">ROUND(O423*G423,2)</f>
        <v>0</v>
      </c>
      <c r="T423" s="59" t="n">
        <f aca="false">ROUND(R423+S423,2)</f>
        <v>0</v>
      </c>
      <c r="U423" s="0"/>
      <c r="V423" s="0"/>
      <c r="W423" s="0"/>
      <c r="X423" s="0"/>
      <c r="Y423" s="0"/>
      <c r="Z423" s="0"/>
      <c r="AA423" s="0"/>
      <c r="AB423" s="0"/>
      <c r="AC423" s="0"/>
    </row>
    <row r="424" customFormat="false" ht="22.35" hidden="false" customHeight="false" outlineLevel="0" collapsed="false">
      <c r="A424" s="51" t="s">
        <v>792</v>
      </c>
      <c r="B424" s="52" t="s">
        <v>8</v>
      </c>
      <c r="C424" s="53" t="n">
        <v>96622</v>
      </c>
      <c r="D424" s="54" t="s">
        <v>116</v>
      </c>
      <c r="E424" s="55" t="s">
        <v>61</v>
      </c>
      <c r="F424" s="55" t="s">
        <v>665</v>
      </c>
      <c r="G424" s="56" t="n">
        <v>0.096</v>
      </c>
      <c r="H424" s="57"/>
      <c r="I424" s="57"/>
      <c r="J424" s="57"/>
      <c r="K424" s="57" t="n">
        <f aca="false">ROUND((H424*G424),2)</f>
        <v>0</v>
      </c>
      <c r="L424" s="57" t="n">
        <f aca="false">ROUND((I424*G424),2)</f>
        <v>0</v>
      </c>
      <c r="M424" s="57" t="n">
        <f aca="false">ROUND((L424+K424),2)</f>
        <v>0</v>
      </c>
      <c r="N424" s="57" t="n">
        <f aca="false">ROUND((IF(Q424="BDI 1",((1+($T$3/100))*H424),((1+($T$4/100))*H424))),2)</f>
        <v>0</v>
      </c>
      <c r="O424" s="57" t="n">
        <f aca="false">ROUND((IF(Q424="BDI 1",((1+($T$3/100))*I424),((1+($T$4/100))*I424))),2)</f>
        <v>0</v>
      </c>
      <c r="P424" s="57" t="n">
        <f aca="false">ROUND((N424+O424),2)</f>
        <v>0</v>
      </c>
      <c r="Q424" s="58" t="s">
        <v>32</v>
      </c>
      <c r="R424" s="57" t="n">
        <f aca="false">ROUND(N424*G424,2)</f>
        <v>0</v>
      </c>
      <c r="S424" s="57" t="n">
        <f aca="false">ROUND(O424*G424,2)</f>
        <v>0</v>
      </c>
      <c r="T424" s="59" t="n">
        <f aca="false">ROUND(R424+S424,2)</f>
        <v>0</v>
      </c>
      <c r="U424" s="0"/>
      <c r="V424" s="0"/>
      <c r="W424" s="0"/>
      <c r="X424" s="0"/>
      <c r="Y424" s="0"/>
      <c r="Z424" s="0"/>
      <c r="AA424" s="0"/>
      <c r="AB424" s="0"/>
      <c r="AC424" s="0"/>
    </row>
    <row r="425" customFormat="false" ht="22.35" hidden="false" customHeight="false" outlineLevel="0" collapsed="false">
      <c r="A425" s="51" t="s">
        <v>793</v>
      </c>
      <c r="B425" s="52" t="s">
        <v>8</v>
      </c>
      <c r="C425" s="53" t="n">
        <v>97113</v>
      </c>
      <c r="D425" s="54" t="s">
        <v>794</v>
      </c>
      <c r="E425" s="55" t="s">
        <v>41</v>
      </c>
      <c r="F425" s="55" t="s">
        <v>665</v>
      </c>
      <c r="G425" s="56" t="n">
        <v>1.92</v>
      </c>
      <c r="H425" s="57"/>
      <c r="I425" s="57"/>
      <c r="J425" s="57"/>
      <c r="K425" s="57" t="n">
        <f aca="false">ROUND((H425*G425),2)</f>
        <v>0</v>
      </c>
      <c r="L425" s="57" t="n">
        <f aca="false">ROUND((I425*G425),2)</f>
        <v>0</v>
      </c>
      <c r="M425" s="57" t="n">
        <f aca="false">ROUND((L425+K425),2)</f>
        <v>0</v>
      </c>
      <c r="N425" s="57" t="n">
        <f aca="false">ROUND((IF(Q425="BDI 1",((1+($T$3/100))*H425),((1+($T$4/100))*H425))),2)</f>
        <v>0</v>
      </c>
      <c r="O425" s="57" t="n">
        <f aca="false">ROUND((IF(Q425="BDI 1",((1+($T$3/100))*I425),((1+($T$4/100))*I425))),2)</f>
        <v>0</v>
      </c>
      <c r="P425" s="57" t="n">
        <f aca="false">ROUND((N425+O425),2)</f>
        <v>0</v>
      </c>
      <c r="Q425" s="58" t="s">
        <v>32</v>
      </c>
      <c r="R425" s="57" t="n">
        <f aca="false">ROUND(N425*G425,2)</f>
        <v>0</v>
      </c>
      <c r="S425" s="57" t="n">
        <f aca="false">ROUND(O425*G425,2)</f>
        <v>0</v>
      </c>
      <c r="T425" s="59" t="n">
        <f aca="false">ROUND(R425+S425,2)</f>
        <v>0</v>
      </c>
      <c r="U425" s="0"/>
      <c r="V425" s="0"/>
      <c r="W425" s="0"/>
      <c r="X425" s="0"/>
      <c r="Y425" s="0"/>
      <c r="Z425" s="0"/>
      <c r="AA425" s="0"/>
      <c r="AB425" s="0"/>
      <c r="AC425" s="0"/>
    </row>
    <row r="426" customFormat="false" ht="32.8" hidden="false" customHeight="false" outlineLevel="0" collapsed="false">
      <c r="A426" s="51" t="s">
        <v>795</v>
      </c>
      <c r="B426" s="52" t="s">
        <v>8</v>
      </c>
      <c r="C426" s="53" t="n">
        <v>97096</v>
      </c>
      <c r="D426" s="54" t="s">
        <v>796</v>
      </c>
      <c r="E426" s="55" t="s">
        <v>61</v>
      </c>
      <c r="F426" s="55" t="s">
        <v>665</v>
      </c>
      <c r="G426" s="56" t="n">
        <v>0.192</v>
      </c>
      <c r="H426" s="57"/>
      <c r="I426" s="57"/>
      <c r="J426" s="57"/>
      <c r="K426" s="57" t="n">
        <f aca="false">ROUND((H426*G426),2)</f>
        <v>0</v>
      </c>
      <c r="L426" s="57" t="n">
        <f aca="false">ROUND((I426*G426),2)</f>
        <v>0</v>
      </c>
      <c r="M426" s="57" t="n">
        <f aca="false">ROUND((L426+K426),2)</f>
        <v>0</v>
      </c>
      <c r="N426" s="57" t="n">
        <f aca="false">ROUND((IF(Q426="BDI 1",((1+($T$3/100))*H426),((1+($T$4/100))*H426))),2)</f>
        <v>0</v>
      </c>
      <c r="O426" s="57" t="n">
        <f aca="false">ROUND((IF(Q426="BDI 1",((1+($T$3/100))*I426),((1+($T$4/100))*I426))),2)</f>
        <v>0</v>
      </c>
      <c r="P426" s="57" t="n">
        <f aca="false">ROUND((N426+O426),2)</f>
        <v>0</v>
      </c>
      <c r="Q426" s="58" t="s">
        <v>32</v>
      </c>
      <c r="R426" s="57" t="n">
        <f aca="false">ROUND(N426*G426,2)</f>
        <v>0</v>
      </c>
      <c r="S426" s="57" t="n">
        <f aca="false">ROUND(O426*G426,2)</f>
        <v>0</v>
      </c>
      <c r="T426" s="59" t="n">
        <f aca="false">ROUND(R426+S426,2)</f>
        <v>0</v>
      </c>
      <c r="U426" s="0"/>
      <c r="V426" s="0"/>
      <c r="W426" s="0"/>
      <c r="X426" s="0"/>
      <c r="Y426" s="0"/>
      <c r="Z426" s="0"/>
      <c r="AA426" s="0"/>
      <c r="AB426" s="0"/>
      <c r="AC426" s="0"/>
    </row>
    <row r="427" customFormat="false" ht="32.8" hidden="false" customHeight="false" outlineLevel="0" collapsed="false">
      <c r="A427" s="51" t="s">
        <v>797</v>
      </c>
      <c r="B427" s="52" t="s">
        <v>8</v>
      </c>
      <c r="C427" s="53" t="n">
        <v>92337</v>
      </c>
      <c r="D427" s="54" t="s">
        <v>798</v>
      </c>
      <c r="E427" s="55" t="s">
        <v>67</v>
      </c>
      <c r="F427" s="55" t="s">
        <v>665</v>
      </c>
      <c r="G427" s="56" t="n">
        <v>6</v>
      </c>
      <c r="H427" s="57"/>
      <c r="I427" s="57"/>
      <c r="J427" s="57"/>
      <c r="K427" s="57" t="n">
        <f aca="false">ROUND((H427*G427),2)</f>
        <v>0</v>
      </c>
      <c r="L427" s="57" t="n">
        <f aca="false">ROUND((I427*G427),2)</f>
        <v>0</v>
      </c>
      <c r="M427" s="57" t="n">
        <f aca="false">ROUND((L427+K427),2)</f>
        <v>0</v>
      </c>
      <c r="N427" s="57" t="n">
        <f aca="false">ROUND((IF(Q427="BDI 1",((1+($T$3/100))*H427),((1+($T$4/100))*H427))),2)</f>
        <v>0</v>
      </c>
      <c r="O427" s="57" t="n">
        <f aca="false">ROUND((IF(Q427="BDI 1",((1+($T$3/100))*I427),((1+($T$4/100))*I427))),2)</f>
        <v>0</v>
      </c>
      <c r="P427" s="57" t="n">
        <f aca="false">ROUND((N427+O427),2)</f>
        <v>0</v>
      </c>
      <c r="Q427" s="58" t="s">
        <v>32</v>
      </c>
      <c r="R427" s="57" t="n">
        <f aca="false">ROUND(N427*G427,2)</f>
        <v>0</v>
      </c>
      <c r="S427" s="57" t="n">
        <f aca="false">ROUND(O427*G427,2)</f>
        <v>0</v>
      </c>
      <c r="T427" s="59" t="n">
        <f aca="false">ROUND(R427+S427,2)</f>
        <v>0</v>
      </c>
      <c r="U427" s="0"/>
      <c r="V427" s="0"/>
      <c r="W427" s="0"/>
      <c r="X427" s="0"/>
      <c r="Y427" s="0"/>
      <c r="Z427" s="0"/>
      <c r="AA427" s="0"/>
      <c r="AB427" s="0"/>
      <c r="AC427" s="0"/>
    </row>
    <row r="428" customFormat="false" ht="43.25" hidden="false" customHeight="false" outlineLevel="0" collapsed="false">
      <c r="A428" s="51" t="s">
        <v>799</v>
      </c>
      <c r="B428" s="52" t="s">
        <v>8</v>
      </c>
      <c r="C428" s="53" t="n">
        <v>92653</v>
      </c>
      <c r="D428" s="54" t="s">
        <v>800</v>
      </c>
      <c r="E428" s="55" t="s">
        <v>67</v>
      </c>
      <c r="F428" s="55" t="s">
        <v>665</v>
      </c>
      <c r="G428" s="56" t="n">
        <v>3</v>
      </c>
      <c r="H428" s="57"/>
      <c r="I428" s="57"/>
      <c r="J428" s="57"/>
      <c r="K428" s="57" t="n">
        <f aca="false">ROUND((H428*G428),2)</f>
        <v>0</v>
      </c>
      <c r="L428" s="57" t="n">
        <f aca="false">ROUND((I428*G428),2)</f>
        <v>0</v>
      </c>
      <c r="M428" s="57" t="n">
        <f aca="false">ROUND((L428+K428),2)</f>
        <v>0</v>
      </c>
      <c r="N428" s="57" t="n">
        <f aca="false">ROUND((IF(Q428="BDI 1",((1+($T$3/100))*H428),((1+($T$4/100))*H428))),2)</f>
        <v>0</v>
      </c>
      <c r="O428" s="57" t="n">
        <f aca="false">ROUND((IF(Q428="BDI 1",((1+($T$3/100))*I428),((1+($T$4/100))*I428))),2)</f>
        <v>0</v>
      </c>
      <c r="P428" s="57" t="n">
        <f aca="false">ROUND((N428+O428),2)</f>
        <v>0</v>
      </c>
      <c r="Q428" s="58" t="s">
        <v>32</v>
      </c>
      <c r="R428" s="57" t="n">
        <f aca="false">ROUND(N428*G428,2)</f>
        <v>0</v>
      </c>
      <c r="S428" s="57" t="n">
        <f aca="false">ROUND(O428*G428,2)</f>
        <v>0</v>
      </c>
      <c r="T428" s="59" t="n">
        <f aca="false">ROUND(R428+S428,2)</f>
        <v>0</v>
      </c>
      <c r="U428" s="0"/>
      <c r="V428" s="0"/>
      <c r="W428" s="0"/>
      <c r="X428" s="0"/>
      <c r="Y428" s="0"/>
      <c r="Z428" s="0"/>
      <c r="AA428" s="0"/>
      <c r="AB428" s="0"/>
      <c r="AC428" s="0"/>
    </row>
    <row r="429" customFormat="false" ht="15" hidden="false" customHeight="false" outlineLevel="0" collapsed="false">
      <c r="A429" s="63"/>
      <c r="B429" s="63"/>
      <c r="C429" s="64"/>
      <c r="D429" s="65"/>
      <c r="E429" s="64"/>
      <c r="F429" s="64"/>
      <c r="G429" s="66"/>
      <c r="H429" s="66"/>
      <c r="I429" s="66"/>
      <c r="J429" s="67"/>
      <c r="K429" s="67"/>
      <c r="L429" s="67"/>
      <c r="M429" s="67"/>
      <c r="N429" s="34"/>
      <c r="O429" s="34"/>
      <c r="P429" s="34"/>
      <c r="Q429" s="34"/>
      <c r="R429" s="34"/>
      <c r="S429" s="34"/>
      <c r="T429" s="35"/>
      <c r="U429" s="0"/>
      <c r="V429" s="0"/>
      <c r="W429" s="0"/>
      <c r="X429" s="0"/>
      <c r="Y429" s="0"/>
      <c r="Z429" s="0"/>
      <c r="AA429" s="0"/>
      <c r="AB429" s="0"/>
      <c r="AC429" s="0"/>
    </row>
    <row r="430" customFormat="false" ht="15" hidden="false" customHeight="false" outlineLevel="0" collapsed="false">
      <c r="A430" s="36" t="n">
        <v>23</v>
      </c>
      <c r="B430" s="37"/>
      <c r="C430" s="38"/>
      <c r="D430" s="39" t="s">
        <v>801</v>
      </c>
      <c r="E430" s="40"/>
      <c r="F430" s="40"/>
      <c r="G430" s="41"/>
      <c r="H430" s="41"/>
      <c r="I430" s="41"/>
      <c r="J430" s="42"/>
      <c r="K430" s="43" t="n">
        <f aca="false">SUM(K431:K443)/2</f>
        <v>0</v>
      </c>
      <c r="L430" s="43" t="n">
        <f aca="false">SUM(L431:L443)/2</f>
        <v>0</v>
      </c>
      <c r="M430" s="43" t="n">
        <f aca="false">SUM(M431:M443)/2</f>
        <v>0</v>
      </c>
      <c r="N430" s="44"/>
      <c r="O430" s="44"/>
      <c r="P430" s="44"/>
      <c r="Q430" s="44"/>
      <c r="R430" s="43" t="n">
        <f aca="false">SUM(R431:R443)/2</f>
        <v>0</v>
      </c>
      <c r="S430" s="43" t="n">
        <f aca="false">SUM(S431:S443)/2</f>
        <v>0</v>
      </c>
      <c r="T430" s="43" t="n">
        <f aca="false">SUM(T431:T443)/2</f>
        <v>0</v>
      </c>
    </row>
    <row r="431" customFormat="false" ht="15" hidden="false" customHeight="false" outlineLevel="0" collapsed="false">
      <c r="A431" s="46" t="s">
        <v>802</v>
      </c>
      <c r="B431" s="47"/>
      <c r="C431" s="48"/>
      <c r="D431" s="39" t="s">
        <v>803</v>
      </c>
      <c r="E431" s="39"/>
      <c r="F431" s="39"/>
      <c r="G431" s="49"/>
      <c r="H431" s="50"/>
      <c r="I431" s="50"/>
      <c r="J431" s="50"/>
      <c r="K431" s="50" t="n">
        <f aca="false">ROUND(SUM(K432:K433),2)</f>
        <v>0</v>
      </c>
      <c r="L431" s="50" t="n">
        <f aca="false">ROUND(SUM(L432:L433),2)</f>
        <v>0</v>
      </c>
      <c r="M431" s="50" t="n">
        <f aca="false">ROUND(SUM(M432:M433),2)</f>
        <v>0</v>
      </c>
      <c r="N431" s="50"/>
      <c r="O431" s="50"/>
      <c r="P431" s="50"/>
      <c r="Q431" s="50"/>
      <c r="R431" s="50" t="n">
        <f aca="false">ROUND(SUM(R432:R433),2)</f>
        <v>0</v>
      </c>
      <c r="S431" s="50" t="n">
        <f aca="false">ROUND(SUM(S432:S433),2)</f>
        <v>0</v>
      </c>
      <c r="T431" s="50" t="n">
        <f aca="false">ROUND(SUM(T432:T433),2)</f>
        <v>0</v>
      </c>
    </row>
    <row r="432" customFormat="false" ht="22.35" hidden="false" customHeight="false" outlineLevel="0" collapsed="false">
      <c r="A432" s="51" t="s">
        <v>802</v>
      </c>
      <c r="B432" s="52" t="s">
        <v>47</v>
      </c>
      <c r="C432" s="53" t="n">
        <v>1086</v>
      </c>
      <c r="D432" s="54" t="s">
        <v>804</v>
      </c>
      <c r="E432" s="55" t="s">
        <v>41</v>
      </c>
      <c r="F432" s="55" t="s">
        <v>665</v>
      </c>
      <c r="G432" s="56" t="n">
        <v>251.31</v>
      </c>
      <c r="H432" s="57"/>
      <c r="I432" s="57"/>
      <c r="J432" s="57"/>
      <c r="K432" s="57" t="n">
        <f aca="false">ROUND((H432*G432),2)</f>
        <v>0</v>
      </c>
      <c r="L432" s="57" t="n">
        <f aca="false">ROUND((I432*G432),2)</f>
        <v>0</v>
      </c>
      <c r="M432" s="57" t="n">
        <f aca="false">ROUND((L432+K432),2)</f>
        <v>0</v>
      </c>
      <c r="N432" s="57" t="n">
        <f aca="false">ROUND((IF(Q432="BDI 1",((1+($T$3/100))*H432),((1+($T$4/100))*H432))),2)</f>
        <v>0</v>
      </c>
      <c r="O432" s="57" t="n">
        <f aca="false">ROUND((IF(Q432="BDI 1",((1+($T$3/100))*I432),((1+($T$4/100))*I432))),2)</f>
        <v>0</v>
      </c>
      <c r="P432" s="57" t="n">
        <f aca="false">ROUND((N432+O432),2)</f>
        <v>0</v>
      </c>
      <c r="Q432" s="58" t="s">
        <v>32</v>
      </c>
      <c r="R432" s="57" t="n">
        <f aca="false">ROUND(N432*G432,2)</f>
        <v>0</v>
      </c>
      <c r="S432" s="57" t="n">
        <f aca="false">ROUND(O432*G432,2)</f>
        <v>0</v>
      </c>
      <c r="T432" s="59" t="n">
        <f aca="false">ROUND(R432+S432,2)</f>
        <v>0</v>
      </c>
      <c r="U432" s="0"/>
      <c r="V432" s="0"/>
      <c r="W432" s="0"/>
      <c r="X432" s="0"/>
      <c r="Y432" s="0"/>
      <c r="Z432" s="0"/>
      <c r="AA432" s="0"/>
      <c r="AB432" s="0"/>
      <c r="AC432" s="0"/>
    </row>
    <row r="433" customFormat="false" ht="32.8" hidden="false" customHeight="false" outlineLevel="0" collapsed="false">
      <c r="A433" s="51" t="s">
        <v>805</v>
      </c>
      <c r="B433" s="52" t="s">
        <v>8</v>
      </c>
      <c r="C433" s="53" t="n">
        <v>98525</v>
      </c>
      <c r="D433" s="54" t="s">
        <v>806</v>
      </c>
      <c r="E433" s="55" t="s">
        <v>41</v>
      </c>
      <c r="F433" s="55" t="s">
        <v>665</v>
      </c>
      <c r="G433" s="56" t="n">
        <v>251.31</v>
      </c>
      <c r="H433" s="57"/>
      <c r="I433" s="57"/>
      <c r="J433" s="57"/>
      <c r="K433" s="57" t="n">
        <f aca="false">ROUND((H433*G433),2)</f>
        <v>0</v>
      </c>
      <c r="L433" s="57" t="n">
        <f aca="false">ROUND((I433*G433),2)</f>
        <v>0</v>
      </c>
      <c r="M433" s="57" t="n">
        <f aca="false">ROUND((L433+K433),2)</f>
        <v>0</v>
      </c>
      <c r="N433" s="57" t="n">
        <f aca="false">ROUND((IF(Q433="BDI 1",((1+($T$3/100))*H433),((1+($T$4/100))*H433))),2)</f>
        <v>0</v>
      </c>
      <c r="O433" s="57" t="n">
        <f aca="false">ROUND((IF(Q433="BDI 1",((1+($T$3/100))*I433),((1+($T$4/100))*I433))),2)</f>
        <v>0</v>
      </c>
      <c r="P433" s="57" t="n">
        <f aca="false">ROUND((N433+O433),2)</f>
        <v>0</v>
      </c>
      <c r="Q433" s="58" t="s">
        <v>32</v>
      </c>
      <c r="R433" s="57" t="n">
        <f aca="false">ROUND(N433*G433,2)</f>
        <v>0</v>
      </c>
      <c r="S433" s="57" t="n">
        <f aca="false">ROUND(O433*G433,2)</f>
        <v>0</v>
      </c>
      <c r="T433" s="59" t="n">
        <f aca="false">ROUND(R433+S433,2)</f>
        <v>0</v>
      </c>
      <c r="U433" s="0"/>
      <c r="V433" s="0"/>
      <c r="W433" s="0"/>
      <c r="X433" s="0"/>
      <c r="Y433" s="0"/>
      <c r="Z433" s="0"/>
      <c r="AA433" s="0"/>
      <c r="AB433" s="0"/>
      <c r="AC433" s="0"/>
    </row>
    <row r="434" customFormat="false" ht="15" hidden="false" customHeight="false" outlineLevel="0" collapsed="false">
      <c r="A434" s="46" t="s">
        <v>805</v>
      </c>
      <c r="B434" s="47"/>
      <c r="C434" s="48"/>
      <c r="D434" s="39" t="s">
        <v>807</v>
      </c>
      <c r="E434" s="39"/>
      <c r="F434" s="39"/>
      <c r="G434" s="49"/>
      <c r="H434" s="50"/>
      <c r="I434" s="50"/>
      <c r="J434" s="50"/>
      <c r="K434" s="50" t="n">
        <f aca="false">ROUND(SUM(K435:K437),2)</f>
        <v>0</v>
      </c>
      <c r="L434" s="50" t="n">
        <f aca="false">ROUND(SUM(L435:L437),2)</f>
        <v>0</v>
      </c>
      <c r="M434" s="50" t="n">
        <f aca="false">ROUND(SUM(M435:M437),2)</f>
        <v>0</v>
      </c>
      <c r="N434" s="50"/>
      <c r="O434" s="50"/>
      <c r="P434" s="50"/>
      <c r="Q434" s="50"/>
      <c r="R434" s="50" t="n">
        <f aca="false">ROUND(SUM(R435:R437),2)</f>
        <v>0</v>
      </c>
      <c r="S434" s="50" t="n">
        <f aca="false">ROUND(SUM(S435:S437),2)</f>
        <v>0</v>
      </c>
      <c r="T434" s="50" t="n">
        <f aca="false">ROUND(SUM(T435:T437),2)</f>
        <v>0</v>
      </c>
    </row>
    <row r="435" customFormat="false" ht="22.35" hidden="false" customHeight="false" outlineLevel="0" collapsed="false">
      <c r="A435" s="51" t="s">
        <v>808</v>
      </c>
      <c r="B435" s="52" t="s">
        <v>8</v>
      </c>
      <c r="C435" s="53" t="n">
        <v>101116</v>
      </c>
      <c r="D435" s="54" t="s">
        <v>809</v>
      </c>
      <c r="E435" s="55" t="s">
        <v>61</v>
      </c>
      <c r="F435" s="55" t="s">
        <v>665</v>
      </c>
      <c r="G435" s="56" t="n">
        <v>74.25</v>
      </c>
      <c r="H435" s="57"/>
      <c r="I435" s="57"/>
      <c r="J435" s="57"/>
      <c r="K435" s="57" t="n">
        <f aca="false">ROUND((H435*G435),2)</f>
        <v>0</v>
      </c>
      <c r="L435" s="57" t="n">
        <f aca="false">ROUND((I435*G435),2)</f>
        <v>0</v>
      </c>
      <c r="M435" s="57" t="n">
        <f aca="false">ROUND((L435+K435),2)</f>
        <v>0</v>
      </c>
      <c r="N435" s="57" t="n">
        <f aca="false">ROUND((IF(Q435="BDI 1",((1+($T$3/100))*H435),((1+($T$4/100))*H435))),2)</f>
        <v>0</v>
      </c>
      <c r="O435" s="57" t="n">
        <f aca="false">ROUND((IF(Q435="BDI 1",((1+($T$3/100))*I435),((1+($T$4/100))*I435))),2)</f>
        <v>0</v>
      </c>
      <c r="P435" s="57" t="n">
        <f aca="false">ROUND((N435+O435),2)</f>
        <v>0</v>
      </c>
      <c r="Q435" s="58" t="s">
        <v>32</v>
      </c>
      <c r="R435" s="57" t="n">
        <f aca="false">ROUND(N435*G435,2)</f>
        <v>0</v>
      </c>
      <c r="S435" s="57" t="n">
        <f aca="false">ROUND(O435*G435,2)</f>
        <v>0</v>
      </c>
      <c r="T435" s="59" t="n">
        <f aca="false">ROUND(R435+S435,2)</f>
        <v>0</v>
      </c>
      <c r="U435" s="0"/>
      <c r="V435" s="0"/>
      <c r="W435" s="0"/>
      <c r="X435" s="0"/>
      <c r="Y435" s="0"/>
      <c r="Z435" s="0"/>
      <c r="AA435" s="0"/>
      <c r="AB435" s="0"/>
      <c r="AC435" s="0"/>
    </row>
    <row r="436" customFormat="false" ht="43.25" hidden="false" customHeight="false" outlineLevel="0" collapsed="false">
      <c r="A436" s="51" t="s">
        <v>810</v>
      </c>
      <c r="B436" s="52" t="s">
        <v>8</v>
      </c>
      <c r="C436" s="53" t="n">
        <v>100982</v>
      </c>
      <c r="D436" s="54" t="s">
        <v>811</v>
      </c>
      <c r="E436" s="55" t="s">
        <v>61</v>
      </c>
      <c r="F436" s="55" t="s">
        <v>665</v>
      </c>
      <c r="G436" s="56" t="n">
        <v>74.25</v>
      </c>
      <c r="H436" s="57"/>
      <c r="I436" s="57"/>
      <c r="J436" s="57"/>
      <c r="K436" s="57" t="n">
        <f aca="false">ROUND((H436*G436),2)</f>
        <v>0</v>
      </c>
      <c r="L436" s="57" t="n">
        <f aca="false">ROUND((I436*G436),2)</f>
        <v>0</v>
      </c>
      <c r="M436" s="57" t="n">
        <f aca="false">ROUND((L436+K436),2)</f>
        <v>0</v>
      </c>
      <c r="N436" s="57" t="n">
        <f aca="false">ROUND((IF(Q436="BDI 1",((1+($T$3/100))*H436),((1+($T$4/100))*H436))),2)</f>
        <v>0</v>
      </c>
      <c r="O436" s="57" t="n">
        <f aca="false">ROUND((IF(Q436="BDI 1",((1+($T$3/100))*I436),((1+($T$4/100))*I436))),2)</f>
        <v>0</v>
      </c>
      <c r="P436" s="57" t="n">
        <f aca="false">ROUND((N436+O436),2)</f>
        <v>0</v>
      </c>
      <c r="Q436" s="58" t="s">
        <v>32</v>
      </c>
      <c r="R436" s="57" t="n">
        <f aca="false">ROUND(N436*G436,2)</f>
        <v>0</v>
      </c>
      <c r="S436" s="57" t="n">
        <f aca="false">ROUND(O436*G436,2)</f>
        <v>0</v>
      </c>
      <c r="T436" s="59" t="n">
        <f aca="false">ROUND(R436+S436,2)</f>
        <v>0</v>
      </c>
      <c r="U436" s="0"/>
      <c r="V436" s="0"/>
      <c r="W436" s="0"/>
      <c r="X436" s="0"/>
      <c r="Y436" s="0"/>
      <c r="Z436" s="0"/>
      <c r="AA436" s="0"/>
      <c r="AB436" s="0"/>
      <c r="AC436" s="0"/>
    </row>
    <row r="437" customFormat="false" ht="32.8" hidden="false" customHeight="false" outlineLevel="0" collapsed="false">
      <c r="A437" s="51" t="s">
        <v>812</v>
      </c>
      <c r="B437" s="52" t="s">
        <v>8</v>
      </c>
      <c r="C437" s="53" t="n">
        <v>95875</v>
      </c>
      <c r="D437" s="54" t="s">
        <v>813</v>
      </c>
      <c r="E437" s="55" t="s">
        <v>814</v>
      </c>
      <c r="F437" s="55" t="s">
        <v>665</v>
      </c>
      <c r="G437" s="56" t="n">
        <v>103.95</v>
      </c>
      <c r="H437" s="57"/>
      <c r="I437" s="57"/>
      <c r="J437" s="57"/>
      <c r="K437" s="57" t="n">
        <f aca="false">ROUND((H437*G437),2)</f>
        <v>0</v>
      </c>
      <c r="L437" s="57" t="n">
        <f aca="false">ROUND((I437*G437),2)</f>
        <v>0</v>
      </c>
      <c r="M437" s="57" t="n">
        <f aca="false">ROUND((L437+K437),2)</f>
        <v>0</v>
      </c>
      <c r="N437" s="57" t="n">
        <f aca="false">ROUND((IF(Q437="BDI 1",((1+($T$3/100))*H437),((1+($T$4/100))*H437))),2)</f>
        <v>0</v>
      </c>
      <c r="O437" s="57" t="n">
        <f aca="false">ROUND((IF(Q437="BDI 1",((1+($T$3/100))*I437),((1+($T$4/100))*I437))),2)</f>
        <v>0</v>
      </c>
      <c r="P437" s="57" t="n">
        <f aca="false">ROUND((N437+O437),2)</f>
        <v>0</v>
      </c>
      <c r="Q437" s="58" t="s">
        <v>32</v>
      </c>
      <c r="R437" s="57" t="n">
        <f aca="false">ROUND(N437*G437,2)</f>
        <v>0</v>
      </c>
      <c r="S437" s="57" t="n">
        <f aca="false">ROUND(O437*G437,2)</f>
        <v>0</v>
      </c>
      <c r="T437" s="59" t="n">
        <f aca="false">ROUND(R437+S437,2)</f>
        <v>0</v>
      </c>
      <c r="U437" s="0"/>
      <c r="V437" s="0"/>
      <c r="W437" s="0"/>
      <c r="X437" s="0"/>
      <c r="Y437" s="0"/>
      <c r="Z437" s="0"/>
      <c r="AA437" s="0"/>
      <c r="AB437" s="0"/>
      <c r="AC437" s="0"/>
    </row>
    <row r="438" customFormat="false" ht="15" hidden="false" customHeight="false" outlineLevel="0" collapsed="false">
      <c r="A438" s="46" t="s">
        <v>815</v>
      </c>
      <c r="B438" s="47"/>
      <c r="C438" s="48"/>
      <c r="D438" s="39" t="s">
        <v>816</v>
      </c>
      <c r="E438" s="39"/>
      <c r="F438" s="39"/>
      <c r="G438" s="49"/>
      <c r="H438" s="50"/>
      <c r="I438" s="50"/>
      <c r="J438" s="50"/>
      <c r="K438" s="50" t="n">
        <f aca="false">ROUND(SUM(K439:K443),2)</f>
        <v>0</v>
      </c>
      <c r="L438" s="50" t="n">
        <f aca="false">ROUND(SUM(L439:L443),2)</f>
        <v>0</v>
      </c>
      <c r="M438" s="50" t="n">
        <f aca="false">ROUND(SUM(M439:M443),2)</f>
        <v>0</v>
      </c>
      <c r="N438" s="50"/>
      <c r="O438" s="50"/>
      <c r="P438" s="50"/>
      <c r="Q438" s="50"/>
      <c r="R438" s="50" t="n">
        <f aca="false">ROUND(SUM(R439:R443),2)</f>
        <v>0</v>
      </c>
      <c r="S438" s="50" t="n">
        <f aca="false">ROUND(SUM(S439:S443),2)</f>
        <v>0</v>
      </c>
      <c r="T438" s="50" t="n">
        <f aca="false">ROUND(SUM(T439:T443),2)</f>
        <v>0</v>
      </c>
    </row>
    <row r="439" customFormat="false" ht="22.35" hidden="false" customHeight="false" outlineLevel="0" collapsed="false">
      <c r="A439" s="51" t="s">
        <v>817</v>
      </c>
      <c r="B439" s="52" t="s">
        <v>8</v>
      </c>
      <c r="C439" s="53" t="n">
        <v>100575</v>
      </c>
      <c r="D439" s="54" t="s">
        <v>818</v>
      </c>
      <c r="E439" s="55" t="s">
        <v>41</v>
      </c>
      <c r="F439" s="55" t="s">
        <v>665</v>
      </c>
      <c r="G439" s="56" t="n">
        <v>226.31</v>
      </c>
      <c r="H439" s="57"/>
      <c r="I439" s="57"/>
      <c r="J439" s="57"/>
      <c r="K439" s="57" t="n">
        <f aca="false">ROUND((H439*G439),2)</f>
        <v>0</v>
      </c>
      <c r="L439" s="57" t="n">
        <f aca="false">ROUND((I439*G439),2)</f>
        <v>0</v>
      </c>
      <c r="M439" s="57" t="n">
        <f aca="false">ROUND((L439+K439),2)</f>
        <v>0</v>
      </c>
      <c r="N439" s="57" t="n">
        <f aca="false">ROUND((IF(Q439="BDI 1",((1+($T$3/100))*H439),((1+($T$4/100))*H439))),2)</f>
        <v>0</v>
      </c>
      <c r="O439" s="57" t="n">
        <f aca="false">ROUND((IF(Q439="BDI 1",((1+($T$3/100))*I439),((1+($T$4/100))*I439))),2)</f>
        <v>0</v>
      </c>
      <c r="P439" s="57" t="n">
        <f aca="false">ROUND((N439+O439),2)</f>
        <v>0</v>
      </c>
      <c r="Q439" s="58" t="s">
        <v>32</v>
      </c>
      <c r="R439" s="57" t="n">
        <f aca="false">ROUND(N439*G439,2)</f>
        <v>0</v>
      </c>
      <c r="S439" s="57" t="n">
        <f aca="false">ROUND(O439*G439,2)</f>
        <v>0</v>
      </c>
      <c r="T439" s="59" t="n">
        <f aca="false">ROUND(R439+S439,2)</f>
        <v>0</v>
      </c>
      <c r="U439" s="0"/>
      <c r="V439" s="0"/>
      <c r="W439" s="0"/>
      <c r="X439" s="0"/>
      <c r="Y439" s="0"/>
      <c r="Z439" s="0"/>
      <c r="AA439" s="0"/>
      <c r="AB439" s="0"/>
      <c r="AC439" s="0"/>
    </row>
    <row r="440" customFormat="false" ht="32.8" hidden="false" customHeight="false" outlineLevel="0" collapsed="false">
      <c r="A440" s="51" t="s">
        <v>819</v>
      </c>
      <c r="B440" s="52" t="s">
        <v>8</v>
      </c>
      <c r="C440" s="53" t="n">
        <v>96399</v>
      </c>
      <c r="D440" s="54" t="s">
        <v>820</v>
      </c>
      <c r="E440" s="55" t="s">
        <v>61</v>
      </c>
      <c r="F440" s="55" t="s">
        <v>665</v>
      </c>
      <c r="G440" s="56" t="n">
        <v>33.94</v>
      </c>
      <c r="H440" s="57"/>
      <c r="I440" s="57"/>
      <c r="J440" s="57"/>
      <c r="K440" s="57" t="n">
        <f aca="false">ROUND((H440*G440),2)</f>
        <v>0</v>
      </c>
      <c r="L440" s="57" t="n">
        <f aca="false">ROUND((I440*G440),2)</f>
        <v>0</v>
      </c>
      <c r="M440" s="57" t="n">
        <f aca="false">ROUND((L440+K440),2)</f>
        <v>0</v>
      </c>
      <c r="N440" s="57" t="n">
        <f aca="false">ROUND((IF(Q440="BDI 1",((1+($T$3/100))*H440),((1+($T$4/100))*H440))),2)</f>
        <v>0</v>
      </c>
      <c r="O440" s="57" t="n">
        <f aca="false">ROUND((IF(Q440="BDI 1",((1+($T$3/100))*I440),((1+($T$4/100))*I440))),2)</f>
        <v>0</v>
      </c>
      <c r="P440" s="57" t="n">
        <f aca="false">ROUND((N440+O440),2)</f>
        <v>0</v>
      </c>
      <c r="Q440" s="58" t="s">
        <v>32</v>
      </c>
      <c r="R440" s="57" t="n">
        <f aca="false">ROUND(N440*G440,2)</f>
        <v>0</v>
      </c>
      <c r="S440" s="57" t="n">
        <f aca="false">ROUND(O440*G440,2)</f>
        <v>0</v>
      </c>
      <c r="T440" s="59" t="n">
        <f aca="false">ROUND(R440+S440,2)</f>
        <v>0</v>
      </c>
      <c r="U440" s="0"/>
      <c r="V440" s="0"/>
      <c r="W440" s="0"/>
      <c r="X440" s="0"/>
      <c r="Y440" s="0"/>
      <c r="Z440" s="0"/>
      <c r="AA440" s="0"/>
      <c r="AB440" s="0"/>
      <c r="AC440" s="0"/>
    </row>
    <row r="441" customFormat="false" ht="22.35" hidden="false" customHeight="false" outlineLevel="0" collapsed="false">
      <c r="A441" s="51" t="s">
        <v>821</v>
      </c>
      <c r="B441" s="52" t="s">
        <v>8</v>
      </c>
      <c r="C441" s="53" t="n">
        <v>102719</v>
      </c>
      <c r="D441" s="54" t="s">
        <v>822</v>
      </c>
      <c r="E441" s="55" t="s">
        <v>61</v>
      </c>
      <c r="F441" s="55" t="s">
        <v>665</v>
      </c>
      <c r="G441" s="56" t="n">
        <v>6.79</v>
      </c>
      <c r="H441" s="57"/>
      <c r="I441" s="57"/>
      <c r="J441" s="57"/>
      <c r="K441" s="57" t="n">
        <f aca="false">ROUND((H441*G441),2)</f>
        <v>0</v>
      </c>
      <c r="L441" s="57" t="n">
        <f aca="false">ROUND((I441*G441),2)</f>
        <v>0</v>
      </c>
      <c r="M441" s="57" t="n">
        <f aca="false">ROUND((L441+K441),2)</f>
        <v>0</v>
      </c>
      <c r="N441" s="57" t="n">
        <f aca="false">ROUND((IF(Q441="BDI 1",((1+($T$3/100))*H441),((1+($T$4/100))*H441))),2)</f>
        <v>0</v>
      </c>
      <c r="O441" s="57" t="n">
        <f aca="false">ROUND((IF(Q441="BDI 1",((1+($T$3/100))*I441),((1+($T$4/100))*I441))),2)</f>
        <v>0</v>
      </c>
      <c r="P441" s="57" t="n">
        <f aca="false">ROUND((N441+O441),2)</f>
        <v>0</v>
      </c>
      <c r="Q441" s="58" t="s">
        <v>32</v>
      </c>
      <c r="R441" s="57" t="n">
        <f aca="false">ROUND(N441*G441,2)</f>
        <v>0</v>
      </c>
      <c r="S441" s="57" t="n">
        <f aca="false">ROUND(O441*G441,2)</f>
        <v>0</v>
      </c>
      <c r="T441" s="59" t="n">
        <f aca="false">ROUND(R441+S441,2)</f>
        <v>0</v>
      </c>
      <c r="U441" s="0"/>
      <c r="V441" s="0"/>
      <c r="W441" s="0"/>
      <c r="X441" s="0"/>
      <c r="Y441" s="0"/>
      <c r="Z441" s="0"/>
      <c r="AA441" s="0"/>
      <c r="AB441" s="0"/>
      <c r="AC441" s="0"/>
    </row>
    <row r="442" customFormat="false" ht="43.25" hidden="false" customHeight="false" outlineLevel="0" collapsed="false">
      <c r="A442" s="51" t="s">
        <v>823</v>
      </c>
      <c r="B442" s="52" t="s">
        <v>8</v>
      </c>
      <c r="C442" s="53" t="n">
        <v>100978</v>
      </c>
      <c r="D442" s="54" t="s">
        <v>824</v>
      </c>
      <c r="E442" s="55" t="s">
        <v>61</v>
      </c>
      <c r="F442" s="55" t="s">
        <v>665</v>
      </c>
      <c r="G442" s="56" t="n">
        <v>40.73</v>
      </c>
      <c r="H442" s="57"/>
      <c r="I442" s="57"/>
      <c r="J442" s="57"/>
      <c r="K442" s="57" t="n">
        <f aca="false">ROUND((H442*G442),2)</f>
        <v>0</v>
      </c>
      <c r="L442" s="57" t="n">
        <f aca="false">ROUND((I442*G442),2)</f>
        <v>0</v>
      </c>
      <c r="M442" s="57" t="n">
        <f aca="false">ROUND((L442+K442),2)</f>
        <v>0</v>
      </c>
      <c r="N442" s="57" t="n">
        <f aca="false">ROUND((IF(Q442="BDI 1",((1+($T$3/100))*H442),((1+($T$4/100))*H442))),2)</f>
        <v>0</v>
      </c>
      <c r="O442" s="57" t="n">
        <f aca="false">ROUND((IF(Q442="BDI 1",((1+($T$3/100))*I442),((1+($T$4/100))*I442))),2)</f>
        <v>0</v>
      </c>
      <c r="P442" s="57" t="n">
        <f aca="false">ROUND((N442+O442),2)</f>
        <v>0</v>
      </c>
      <c r="Q442" s="58" t="s">
        <v>32</v>
      </c>
      <c r="R442" s="57" t="n">
        <f aca="false">ROUND(N442*G442,2)</f>
        <v>0</v>
      </c>
      <c r="S442" s="57" t="n">
        <f aca="false">ROUND(O442*G442,2)</f>
        <v>0</v>
      </c>
      <c r="T442" s="59" t="n">
        <f aca="false">ROUND(R442+S442,2)</f>
        <v>0</v>
      </c>
      <c r="U442" s="0"/>
      <c r="V442" s="0"/>
      <c r="W442" s="0"/>
      <c r="X442" s="0"/>
      <c r="Y442" s="0"/>
      <c r="Z442" s="0"/>
      <c r="AA442" s="0"/>
      <c r="AB442" s="0"/>
      <c r="AC442" s="0"/>
    </row>
    <row r="443" customFormat="false" ht="32.8" hidden="false" customHeight="false" outlineLevel="0" collapsed="false">
      <c r="A443" s="51" t="s">
        <v>825</v>
      </c>
      <c r="B443" s="52" t="s">
        <v>8</v>
      </c>
      <c r="C443" s="53" t="n">
        <v>95875</v>
      </c>
      <c r="D443" s="54" t="s">
        <v>813</v>
      </c>
      <c r="E443" s="55" t="s">
        <v>814</v>
      </c>
      <c r="F443" s="55" t="s">
        <v>665</v>
      </c>
      <c r="G443" s="56" t="n">
        <v>814.6</v>
      </c>
      <c r="H443" s="57"/>
      <c r="I443" s="57"/>
      <c r="J443" s="57"/>
      <c r="K443" s="57" t="n">
        <f aca="false">ROUND((H443*G443),2)</f>
        <v>0</v>
      </c>
      <c r="L443" s="57" t="n">
        <f aca="false">ROUND((I443*G443),2)</f>
        <v>0</v>
      </c>
      <c r="M443" s="57" t="n">
        <f aca="false">ROUND((L443+K443),2)</f>
        <v>0</v>
      </c>
      <c r="N443" s="57" t="n">
        <f aca="false">ROUND((IF(Q443="BDI 1",((1+($T$3/100))*H443),((1+($T$4/100))*H443))),2)</f>
        <v>0</v>
      </c>
      <c r="O443" s="57" t="n">
        <f aca="false">ROUND((IF(Q443="BDI 1",((1+($T$3/100))*I443),((1+($T$4/100))*I443))),2)</f>
        <v>0</v>
      </c>
      <c r="P443" s="57" t="n">
        <f aca="false">ROUND((N443+O443),2)</f>
        <v>0</v>
      </c>
      <c r="Q443" s="58" t="s">
        <v>32</v>
      </c>
      <c r="R443" s="57" t="n">
        <f aca="false">ROUND(N443*G443,2)</f>
        <v>0</v>
      </c>
      <c r="S443" s="57" t="n">
        <f aca="false">ROUND(O443*G443,2)</f>
        <v>0</v>
      </c>
      <c r="T443" s="59" t="n">
        <f aca="false">ROUND(R443+S443,2)</f>
        <v>0</v>
      </c>
      <c r="U443" s="0"/>
      <c r="V443" s="0"/>
      <c r="W443" s="0"/>
      <c r="X443" s="0"/>
      <c r="Y443" s="0"/>
      <c r="Z443" s="0"/>
      <c r="AA443" s="0"/>
      <c r="AB443" s="0"/>
      <c r="AC443" s="0"/>
    </row>
    <row r="444" customFormat="false" ht="15" hidden="false" customHeight="false" outlineLevel="0" collapsed="false">
      <c r="A444" s="46" t="s">
        <v>826</v>
      </c>
      <c r="B444" s="47"/>
      <c r="C444" s="48"/>
      <c r="D444" s="39" t="s">
        <v>827</v>
      </c>
      <c r="E444" s="39"/>
      <c r="F444" s="39"/>
      <c r="G444" s="49"/>
      <c r="H444" s="50"/>
      <c r="I444" s="50"/>
      <c r="J444" s="50"/>
      <c r="K444" s="50" t="n">
        <f aca="false">ROUND(SUM(K445:K451),2)</f>
        <v>0</v>
      </c>
      <c r="L444" s="50" t="n">
        <f aca="false">ROUND(SUM(L445:L451),2)</f>
        <v>0</v>
      </c>
      <c r="M444" s="50" t="n">
        <f aca="false">ROUND(SUM(M445:M451),2)</f>
        <v>0</v>
      </c>
      <c r="N444" s="50"/>
      <c r="O444" s="50"/>
      <c r="P444" s="50"/>
      <c r="Q444" s="50"/>
      <c r="R444" s="50" t="n">
        <f aca="false">ROUND(SUM(R445:R451),2)</f>
        <v>0</v>
      </c>
      <c r="S444" s="50" t="n">
        <f aca="false">ROUND(SUM(S445:S451),2)</f>
        <v>0</v>
      </c>
      <c r="T444" s="50" t="n">
        <f aca="false">ROUND(SUM(T445:T451),2)</f>
        <v>0</v>
      </c>
    </row>
    <row r="445" customFormat="false" ht="32.8" hidden="false" customHeight="false" outlineLevel="0" collapsed="false">
      <c r="A445" s="51" t="s">
        <v>828</v>
      </c>
      <c r="B445" s="52" t="s">
        <v>8</v>
      </c>
      <c r="C445" s="53" t="n">
        <v>95996</v>
      </c>
      <c r="D445" s="54" t="s">
        <v>829</v>
      </c>
      <c r="E445" s="55" t="s">
        <v>61</v>
      </c>
      <c r="F445" s="55" t="s">
        <v>665</v>
      </c>
      <c r="G445" s="56" t="n">
        <v>33.94</v>
      </c>
      <c r="H445" s="57"/>
      <c r="I445" s="57"/>
      <c r="J445" s="57"/>
      <c r="K445" s="57" t="n">
        <f aca="false">ROUND((H445*G445),2)</f>
        <v>0</v>
      </c>
      <c r="L445" s="57" t="n">
        <f aca="false">ROUND((I445*G445),2)</f>
        <v>0</v>
      </c>
      <c r="M445" s="57" t="n">
        <f aca="false">ROUND((L445+K445),2)</f>
        <v>0</v>
      </c>
      <c r="N445" s="57" t="n">
        <f aca="false">ROUND((IF(Q445="BDI 1",((1+($T$3/100))*H445),((1+($T$4/100))*H445))),2)</f>
        <v>0</v>
      </c>
      <c r="O445" s="57" t="n">
        <f aca="false">ROUND((IF(Q445="BDI 1",((1+($T$3/100))*I445),((1+($T$4/100))*I445))),2)</f>
        <v>0</v>
      </c>
      <c r="P445" s="57" t="n">
        <f aca="false">ROUND((N445+O445),2)</f>
        <v>0</v>
      </c>
      <c r="Q445" s="58" t="s">
        <v>32</v>
      </c>
      <c r="R445" s="57" t="n">
        <f aca="false">ROUND(N445*G445,2)</f>
        <v>0</v>
      </c>
      <c r="S445" s="57" t="n">
        <f aca="false">ROUND(O445*G445,2)</f>
        <v>0</v>
      </c>
      <c r="T445" s="59" t="n">
        <f aca="false">ROUND(R445+S445,2)</f>
        <v>0</v>
      </c>
      <c r="U445" s="0"/>
      <c r="V445" s="0"/>
      <c r="W445" s="0"/>
      <c r="X445" s="0"/>
      <c r="Y445" s="0"/>
      <c r="Z445" s="0"/>
      <c r="AA445" s="0"/>
      <c r="AB445" s="0"/>
      <c r="AC445" s="0"/>
    </row>
    <row r="446" customFormat="false" ht="32.8" hidden="false" customHeight="false" outlineLevel="0" collapsed="false">
      <c r="A446" s="51" t="s">
        <v>830</v>
      </c>
      <c r="B446" s="52" t="s">
        <v>8</v>
      </c>
      <c r="C446" s="53" t="n">
        <v>95875</v>
      </c>
      <c r="D446" s="54" t="s">
        <v>813</v>
      </c>
      <c r="E446" s="55" t="s">
        <v>814</v>
      </c>
      <c r="F446" s="55" t="s">
        <v>665</v>
      </c>
      <c r="G446" s="56" t="n">
        <v>678.8</v>
      </c>
      <c r="H446" s="57"/>
      <c r="I446" s="57"/>
      <c r="J446" s="57"/>
      <c r="K446" s="57" t="n">
        <f aca="false">ROUND((H446*G446),2)</f>
        <v>0</v>
      </c>
      <c r="L446" s="57" t="n">
        <f aca="false">ROUND((I446*G446),2)</f>
        <v>0</v>
      </c>
      <c r="M446" s="57" t="n">
        <f aca="false">ROUND((L446+K446),2)</f>
        <v>0</v>
      </c>
      <c r="N446" s="57" t="n">
        <f aca="false">ROUND((IF(Q446="BDI 1",((1+($T$3/100))*H446),((1+($T$4/100))*H446))),2)</f>
        <v>0</v>
      </c>
      <c r="O446" s="57" t="n">
        <f aca="false">ROUND((IF(Q446="BDI 1",((1+($T$3/100))*I446),((1+($T$4/100))*I446))),2)</f>
        <v>0</v>
      </c>
      <c r="P446" s="57" t="n">
        <f aca="false">ROUND((N446+O446),2)</f>
        <v>0</v>
      </c>
      <c r="Q446" s="58" t="s">
        <v>32</v>
      </c>
      <c r="R446" s="57" t="n">
        <f aca="false">ROUND(N446*G446,2)</f>
        <v>0</v>
      </c>
      <c r="S446" s="57" t="n">
        <f aca="false">ROUND(O446*G446,2)</f>
        <v>0</v>
      </c>
      <c r="T446" s="59" t="n">
        <f aca="false">ROUND(R446+S446,2)</f>
        <v>0</v>
      </c>
      <c r="U446" s="0"/>
      <c r="V446" s="0"/>
      <c r="W446" s="0"/>
      <c r="X446" s="0"/>
      <c r="Y446" s="0"/>
      <c r="Z446" s="0"/>
      <c r="AA446" s="0"/>
      <c r="AB446" s="0"/>
      <c r="AC446" s="0"/>
    </row>
    <row r="447" customFormat="false" ht="32.8" hidden="false" customHeight="false" outlineLevel="0" collapsed="false">
      <c r="A447" s="51" t="s">
        <v>831</v>
      </c>
      <c r="B447" s="52" t="s">
        <v>8</v>
      </c>
      <c r="C447" s="53" t="n">
        <v>95995</v>
      </c>
      <c r="D447" s="54" t="s">
        <v>832</v>
      </c>
      <c r="E447" s="55" t="s">
        <v>61</v>
      </c>
      <c r="F447" s="55" t="s">
        <v>665</v>
      </c>
      <c r="G447" s="56" t="n">
        <v>9.05</v>
      </c>
      <c r="H447" s="57"/>
      <c r="I447" s="57"/>
      <c r="J447" s="57"/>
      <c r="K447" s="57" t="n">
        <f aca="false">ROUND((H447*G447),2)</f>
        <v>0</v>
      </c>
      <c r="L447" s="57" t="n">
        <f aca="false">ROUND((I447*G447),2)</f>
        <v>0</v>
      </c>
      <c r="M447" s="57" t="n">
        <f aca="false">ROUND((L447+K447),2)</f>
        <v>0</v>
      </c>
      <c r="N447" s="57" t="n">
        <f aca="false">ROUND((IF(Q447="BDI 1",((1+($T$3/100))*H447),((1+($T$4/100))*H447))),2)</f>
        <v>0</v>
      </c>
      <c r="O447" s="57" t="n">
        <f aca="false">ROUND((IF(Q447="BDI 1",((1+($T$3/100))*I447),((1+($T$4/100))*I447))),2)</f>
        <v>0</v>
      </c>
      <c r="P447" s="57" t="n">
        <f aca="false">ROUND((N447+O447),2)</f>
        <v>0</v>
      </c>
      <c r="Q447" s="58" t="s">
        <v>32</v>
      </c>
      <c r="R447" s="57" t="n">
        <f aca="false">ROUND(N447*G447,2)</f>
        <v>0</v>
      </c>
      <c r="S447" s="57" t="n">
        <f aca="false">ROUND(O447*G447,2)</f>
        <v>0</v>
      </c>
      <c r="T447" s="59" t="n">
        <f aca="false">ROUND(R447+S447,2)</f>
        <v>0</v>
      </c>
      <c r="U447" s="0"/>
      <c r="V447" s="0"/>
      <c r="W447" s="0"/>
      <c r="X447" s="0"/>
      <c r="Y447" s="0"/>
      <c r="Z447" s="0"/>
      <c r="AA447" s="0"/>
      <c r="AB447" s="0"/>
      <c r="AC447" s="0"/>
    </row>
    <row r="448" customFormat="false" ht="22.35" hidden="false" customHeight="false" outlineLevel="0" collapsed="false">
      <c r="A448" s="51" t="s">
        <v>833</v>
      </c>
      <c r="B448" s="52" t="s">
        <v>8</v>
      </c>
      <c r="C448" s="53" t="n">
        <v>98557</v>
      </c>
      <c r="D448" s="54" t="s">
        <v>834</v>
      </c>
      <c r="E448" s="55" t="s">
        <v>41</v>
      </c>
      <c r="F448" s="55" t="s">
        <v>665</v>
      </c>
      <c r="G448" s="56" t="n">
        <v>226.31</v>
      </c>
      <c r="H448" s="57"/>
      <c r="I448" s="57"/>
      <c r="J448" s="57"/>
      <c r="K448" s="57" t="n">
        <f aca="false">ROUND((H448*G448),2)</f>
        <v>0</v>
      </c>
      <c r="L448" s="57" t="n">
        <f aca="false">ROUND((I448*G448),2)</f>
        <v>0</v>
      </c>
      <c r="M448" s="57" t="n">
        <f aca="false">ROUND((L448+K448),2)</f>
        <v>0</v>
      </c>
      <c r="N448" s="57" t="n">
        <f aca="false">ROUND((IF(Q448="BDI 1",((1+($T$3/100))*H448),((1+($T$4/100))*H448))),2)</f>
        <v>0</v>
      </c>
      <c r="O448" s="57" t="n">
        <f aca="false">ROUND((IF(Q448="BDI 1",((1+($T$3/100))*I448),((1+($T$4/100))*I448))),2)</f>
        <v>0</v>
      </c>
      <c r="P448" s="57" t="n">
        <f aca="false">ROUND((N448+O448),2)</f>
        <v>0</v>
      </c>
      <c r="Q448" s="58" t="s">
        <v>32</v>
      </c>
      <c r="R448" s="57" t="n">
        <f aca="false">ROUND(N448*G448,2)</f>
        <v>0</v>
      </c>
      <c r="S448" s="57" t="n">
        <f aca="false">ROUND(O448*G448,2)</f>
        <v>0</v>
      </c>
      <c r="T448" s="59" t="n">
        <f aca="false">ROUND(R448+S448,2)</f>
        <v>0</v>
      </c>
      <c r="U448" s="0"/>
      <c r="V448" s="0"/>
      <c r="W448" s="0"/>
      <c r="X448" s="0"/>
      <c r="Y448" s="0"/>
      <c r="Z448" s="0"/>
      <c r="AA448" s="0"/>
      <c r="AB448" s="0"/>
      <c r="AC448" s="0"/>
    </row>
    <row r="449" customFormat="false" ht="32.8" hidden="false" customHeight="false" outlineLevel="0" collapsed="false">
      <c r="A449" s="51" t="s">
        <v>835</v>
      </c>
      <c r="B449" s="52" t="s">
        <v>8</v>
      </c>
      <c r="C449" s="53" t="n">
        <v>95875</v>
      </c>
      <c r="D449" s="54" t="s">
        <v>813</v>
      </c>
      <c r="E449" s="55" t="s">
        <v>814</v>
      </c>
      <c r="F449" s="55" t="s">
        <v>665</v>
      </c>
      <c r="G449" s="56" t="n">
        <v>181.04</v>
      </c>
      <c r="H449" s="57"/>
      <c r="I449" s="57"/>
      <c r="J449" s="57"/>
      <c r="K449" s="57" t="n">
        <f aca="false">ROUND((H449*G449),2)</f>
        <v>0</v>
      </c>
      <c r="L449" s="57" t="n">
        <f aca="false">ROUND((I449*G449),2)</f>
        <v>0</v>
      </c>
      <c r="M449" s="57" t="n">
        <f aca="false">ROUND((L449+K449),2)</f>
        <v>0</v>
      </c>
      <c r="N449" s="57" t="n">
        <f aca="false">ROUND((IF(Q449="BDI 1",((1+($T$3/100))*H449),((1+($T$4/100))*H449))),2)</f>
        <v>0</v>
      </c>
      <c r="O449" s="57" t="n">
        <f aca="false">ROUND((IF(Q449="BDI 1",((1+($T$3/100))*I449),((1+($T$4/100))*I449))),2)</f>
        <v>0</v>
      </c>
      <c r="P449" s="57" t="n">
        <f aca="false">ROUND((N449+O449),2)</f>
        <v>0</v>
      </c>
      <c r="Q449" s="58" t="s">
        <v>32</v>
      </c>
      <c r="R449" s="57" t="n">
        <f aca="false">ROUND(N449*G449,2)</f>
        <v>0</v>
      </c>
      <c r="S449" s="57" t="n">
        <f aca="false">ROUND(O449*G449,2)</f>
        <v>0</v>
      </c>
      <c r="T449" s="59" t="n">
        <f aca="false">ROUND(R449+S449,2)</f>
        <v>0</v>
      </c>
      <c r="U449" s="0"/>
      <c r="V449" s="0"/>
      <c r="W449" s="0"/>
      <c r="X449" s="0"/>
      <c r="Y449" s="0"/>
      <c r="Z449" s="0"/>
      <c r="AA449" s="0"/>
      <c r="AB449" s="0"/>
      <c r="AC449" s="0"/>
    </row>
    <row r="450" customFormat="false" ht="43.25" hidden="false" customHeight="false" outlineLevel="0" collapsed="false">
      <c r="A450" s="51" t="s">
        <v>836</v>
      </c>
      <c r="B450" s="52" t="s">
        <v>8</v>
      </c>
      <c r="C450" s="53" t="n">
        <v>94273</v>
      </c>
      <c r="D450" s="54" t="s">
        <v>837</v>
      </c>
      <c r="E450" s="55" t="s">
        <v>67</v>
      </c>
      <c r="F450" s="55" t="s">
        <v>665</v>
      </c>
      <c r="G450" s="56" t="n">
        <v>38.2</v>
      </c>
      <c r="H450" s="57"/>
      <c r="I450" s="57"/>
      <c r="J450" s="57"/>
      <c r="K450" s="57" t="n">
        <f aca="false">ROUND((H450*G450),2)</f>
        <v>0</v>
      </c>
      <c r="L450" s="57" t="n">
        <f aca="false">ROUND((I450*G450),2)</f>
        <v>0</v>
      </c>
      <c r="M450" s="57" t="n">
        <f aca="false">ROUND((L450+K450),2)</f>
        <v>0</v>
      </c>
      <c r="N450" s="57" t="n">
        <f aca="false">ROUND((IF(Q450="BDI 1",((1+($T$3/100))*H450),((1+($T$4/100))*H450))),2)</f>
        <v>0</v>
      </c>
      <c r="O450" s="57" t="n">
        <f aca="false">ROUND((IF(Q450="BDI 1",((1+($T$3/100))*I450),((1+($T$4/100))*I450))),2)</f>
        <v>0</v>
      </c>
      <c r="P450" s="57" t="n">
        <f aca="false">ROUND((N450+O450),2)</f>
        <v>0</v>
      </c>
      <c r="Q450" s="58" t="s">
        <v>32</v>
      </c>
      <c r="R450" s="57" t="n">
        <f aca="false">ROUND(N450*G450,2)</f>
        <v>0</v>
      </c>
      <c r="S450" s="57" t="n">
        <f aca="false">ROUND(O450*G450,2)</f>
        <v>0</v>
      </c>
      <c r="T450" s="59" t="n">
        <f aca="false">ROUND(R450+S450,2)</f>
        <v>0</v>
      </c>
      <c r="U450" s="0"/>
      <c r="V450" s="0"/>
      <c r="W450" s="0"/>
      <c r="X450" s="0"/>
      <c r="Y450" s="0"/>
      <c r="Z450" s="0"/>
      <c r="AA450" s="0"/>
      <c r="AB450" s="0"/>
      <c r="AC450" s="0"/>
    </row>
    <row r="451" customFormat="false" ht="22.35" hidden="false" customHeight="false" outlineLevel="0" collapsed="false">
      <c r="A451" s="51" t="s">
        <v>838</v>
      </c>
      <c r="B451" s="52" t="s">
        <v>8</v>
      </c>
      <c r="C451" s="53" t="n">
        <v>102491</v>
      </c>
      <c r="D451" s="54" t="s">
        <v>839</v>
      </c>
      <c r="E451" s="55" t="s">
        <v>41</v>
      </c>
      <c r="F451" s="55" t="s">
        <v>665</v>
      </c>
      <c r="G451" s="56" t="n">
        <v>10.7</v>
      </c>
      <c r="H451" s="57"/>
      <c r="I451" s="57"/>
      <c r="J451" s="57"/>
      <c r="K451" s="57" t="n">
        <f aca="false">ROUND((H451*G451),2)</f>
        <v>0</v>
      </c>
      <c r="L451" s="57" t="n">
        <f aca="false">ROUND((I451*G451),2)</f>
        <v>0</v>
      </c>
      <c r="M451" s="57" t="n">
        <f aca="false">ROUND((L451+K451),2)</f>
        <v>0</v>
      </c>
      <c r="N451" s="57" t="n">
        <f aca="false">ROUND((IF(Q451="BDI 1",((1+($T$3/100))*H451),((1+($T$4/100))*H451))),2)</f>
        <v>0</v>
      </c>
      <c r="O451" s="57" t="n">
        <f aca="false">ROUND((IF(Q451="BDI 1",((1+($T$3/100))*I451),((1+($T$4/100))*I451))),2)</f>
        <v>0</v>
      </c>
      <c r="P451" s="57" t="n">
        <f aca="false">ROUND((N451+O451),2)</f>
        <v>0</v>
      </c>
      <c r="Q451" s="58" t="s">
        <v>32</v>
      </c>
      <c r="R451" s="57" t="n">
        <f aca="false">ROUND(N451*G451,2)</f>
        <v>0</v>
      </c>
      <c r="S451" s="57" t="n">
        <f aca="false">ROUND(O451*G451,2)</f>
        <v>0</v>
      </c>
      <c r="T451" s="59" t="n">
        <f aca="false">ROUND(R451+S451,2)</f>
        <v>0</v>
      </c>
      <c r="U451" s="0"/>
      <c r="V451" s="0"/>
      <c r="W451" s="0"/>
      <c r="X451" s="0"/>
      <c r="Y451" s="0"/>
      <c r="Z451" s="0"/>
      <c r="AA451" s="0"/>
      <c r="AB451" s="0"/>
      <c r="AC451" s="0"/>
    </row>
    <row r="452" customFormat="false" ht="15" hidden="false" customHeight="false" outlineLevel="0" collapsed="false">
      <c r="A452" s="46" t="s">
        <v>840</v>
      </c>
      <c r="B452" s="47"/>
      <c r="C452" s="48"/>
      <c r="D452" s="39" t="s">
        <v>841</v>
      </c>
      <c r="E452" s="39"/>
      <c r="F452" s="39"/>
      <c r="G452" s="49"/>
      <c r="H452" s="50"/>
      <c r="I452" s="50"/>
      <c r="J452" s="50"/>
      <c r="K452" s="50" t="n">
        <f aca="false">ROUND(SUM(K453),2)</f>
        <v>0</v>
      </c>
      <c r="L452" s="50" t="n">
        <f aca="false">ROUND(SUM(L453),2)</f>
        <v>0</v>
      </c>
      <c r="M452" s="50" t="n">
        <f aca="false">ROUND(SUM(M453),2)</f>
        <v>0</v>
      </c>
      <c r="N452" s="50"/>
      <c r="O452" s="50"/>
      <c r="P452" s="50"/>
      <c r="Q452" s="50"/>
      <c r="R452" s="50" t="n">
        <f aca="false">ROUND(SUM(R453),2)</f>
        <v>0</v>
      </c>
      <c r="S452" s="50" t="n">
        <f aca="false">ROUND(SUM(S453),2)</f>
        <v>0</v>
      </c>
      <c r="T452" s="50" t="n">
        <f aca="false">ROUND(SUM(T453),2)</f>
        <v>0</v>
      </c>
    </row>
    <row r="453" customFormat="false" ht="43.25" hidden="false" customHeight="false" outlineLevel="0" collapsed="false">
      <c r="A453" s="51" t="s">
        <v>842</v>
      </c>
      <c r="B453" s="52" t="s">
        <v>8</v>
      </c>
      <c r="C453" s="53" t="n">
        <v>102512</v>
      </c>
      <c r="D453" s="54" t="s">
        <v>843</v>
      </c>
      <c r="E453" s="55" t="s">
        <v>67</v>
      </c>
      <c r="F453" s="55" t="s">
        <v>665</v>
      </c>
      <c r="G453" s="56" t="n">
        <v>225</v>
      </c>
      <c r="H453" s="57"/>
      <c r="I453" s="57"/>
      <c r="J453" s="57"/>
      <c r="K453" s="57" t="n">
        <f aca="false">ROUND((H453*G453),2)</f>
        <v>0</v>
      </c>
      <c r="L453" s="57" t="n">
        <f aca="false">ROUND((I453*G453),2)</f>
        <v>0</v>
      </c>
      <c r="M453" s="57" t="n">
        <f aca="false">ROUND((L453+K453),2)</f>
        <v>0</v>
      </c>
      <c r="N453" s="57" t="n">
        <f aca="false">ROUND((IF(Q453="BDI 1",((1+($T$3/100))*H453),((1+($T$4/100))*H453))),2)</f>
        <v>0</v>
      </c>
      <c r="O453" s="57" t="n">
        <f aca="false">ROUND((IF(Q453="BDI 1",((1+($T$3/100))*I453),((1+($T$4/100))*I453))),2)</f>
        <v>0</v>
      </c>
      <c r="P453" s="57" t="n">
        <f aca="false">ROUND((N453+O453),2)</f>
        <v>0</v>
      </c>
      <c r="Q453" s="58" t="s">
        <v>32</v>
      </c>
      <c r="R453" s="57" t="n">
        <f aca="false">ROUND(N453*G453,2)</f>
        <v>0</v>
      </c>
      <c r="S453" s="57" t="n">
        <f aca="false">ROUND(O453*G453,2)</f>
        <v>0</v>
      </c>
      <c r="T453" s="59" t="n">
        <f aca="false">ROUND(R453+S453,2)</f>
        <v>0</v>
      </c>
      <c r="U453" s="0"/>
      <c r="V453" s="0"/>
      <c r="W453" s="0"/>
      <c r="X453" s="0"/>
      <c r="Y453" s="0"/>
      <c r="Z453" s="0"/>
      <c r="AA453" s="0"/>
      <c r="AB453" s="0"/>
      <c r="AC453" s="0"/>
    </row>
    <row r="454" customFormat="false" ht="15" hidden="false" customHeight="false" outlineLevel="0" collapsed="false">
      <c r="A454" s="46" t="s">
        <v>844</v>
      </c>
      <c r="B454" s="47"/>
      <c r="C454" s="48"/>
      <c r="D454" s="39" t="s">
        <v>845</v>
      </c>
      <c r="E454" s="39"/>
      <c r="F454" s="39"/>
      <c r="G454" s="49"/>
      <c r="H454" s="50"/>
      <c r="I454" s="50"/>
      <c r="J454" s="50"/>
      <c r="K454" s="50" t="n">
        <f aca="false">ROUND(SUM(K455:K461),2)</f>
        <v>0</v>
      </c>
      <c r="L454" s="50" t="n">
        <f aca="false">ROUND(SUM(L455:L461),2)</f>
        <v>0</v>
      </c>
      <c r="M454" s="50" t="n">
        <f aca="false">ROUND(SUM(M455:M461),2)</f>
        <v>0</v>
      </c>
      <c r="N454" s="50"/>
      <c r="O454" s="50"/>
      <c r="P454" s="50"/>
      <c r="Q454" s="50"/>
      <c r="R454" s="50" t="n">
        <f aca="false">ROUND(SUM(R455:R461),2)</f>
        <v>0</v>
      </c>
      <c r="S454" s="50" t="n">
        <f aca="false">ROUND(SUM(S455:S461),2)</f>
        <v>0</v>
      </c>
      <c r="T454" s="50" t="n">
        <f aca="false">ROUND(SUM(T455:T461),2)</f>
        <v>0</v>
      </c>
    </row>
    <row r="455" customFormat="false" ht="22.35" hidden="false" customHeight="false" outlineLevel="0" collapsed="false">
      <c r="A455" s="51" t="s">
        <v>846</v>
      </c>
      <c r="B455" s="52" t="s">
        <v>8</v>
      </c>
      <c r="C455" s="53" t="n">
        <v>93358</v>
      </c>
      <c r="D455" s="54" t="s">
        <v>609</v>
      </c>
      <c r="E455" s="55" t="s">
        <v>61</v>
      </c>
      <c r="F455" s="55" t="s">
        <v>665</v>
      </c>
      <c r="G455" s="56" t="n">
        <v>0.994</v>
      </c>
      <c r="H455" s="57"/>
      <c r="I455" s="57"/>
      <c r="J455" s="57"/>
      <c r="K455" s="57" t="n">
        <f aca="false">ROUND((H455*G455),2)</f>
        <v>0</v>
      </c>
      <c r="L455" s="57" t="n">
        <f aca="false">ROUND((I455*G455),2)</f>
        <v>0</v>
      </c>
      <c r="M455" s="57" t="n">
        <f aca="false">ROUND((L455+K455),2)</f>
        <v>0</v>
      </c>
      <c r="N455" s="57" t="n">
        <f aca="false">ROUND((IF(Q455="BDI 1",((1+($T$3/100))*H455),((1+($T$4/100))*H455))),2)</f>
        <v>0</v>
      </c>
      <c r="O455" s="57" t="n">
        <f aca="false">ROUND((IF(Q455="BDI 1",((1+($T$3/100))*I455),((1+($T$4/100))*I455))),2)</f>
        <v>0</v>
      </c>
      <c r="P455" s="57" t="n">
        <f aca="false">ROUND((N455+O455),2)</f>
        <v>0</v>
      </c>
      <c r="Q455" s="58" t="s">
        <v>32</v>
      </c>
      <c r="R455" s="57" t="n">
        <f aca="false">ROUND(N455*G455,2)</f>
        <v>0</v>
      </c>
      <c r="S455" s="57" t="n">
        <f aca="false">ROUND(O455*G455,2)</f>
        <v>0</v>
      </c>
      <c r="T455" s="59" t="n">
        <f aca="false">ROUND(R455+S455,2)</f>
        <v>0</v>
      </c>
      <c r="U455" s="0"/>
      <c r="V455" s="0"/>
      <c r="W455" s="0"/>
      <c r="X455" s="0"/>
      <c r="Y455" s="0"/>
      <c r="Z455" s="0"/>
      <c r="AA455" s="0"/>
      <c r="AB455" s="0"/>
      <c r="AC455" s="0"/>
    </row>
    <row r="456" customFormat="false" ht="22.35" hidden="false" customHeight="false" outlineLevel="0" collapsed="false">
      <c r="A456" s="51" t="s">
        <v>847</v>
      </c>
      <c r="B456" s="52" t="s">
        <v>8</v>
      </c>
      <c r="C456" s="53" t="n">
        <v>92270</v>
      </c>
      <c r="D456" s="54" t="s">
        <v>211</v>
      </c>
      <c r="E456" s="55" t="s">
        <v>41</v>
      </c>
      <c r="F456" s="55" t="s">
        <v>665</v>
      </c>
      <c r="G456" s="56" t="n">
        <v>16.56</v>
      </c>
      <c r="H456" s="57"/>
      <c r="I456" s="57"/>
      <c r="J456" s="57"/>
      <c r="K456" s="57" t="n">
        <f aca="false">ROUND((H456*G456),2)</f>
        <v>0</v>
      </c>
      <c r="L456" s="57" t="n">
        <f aca="false">ROUND((I456*G456),2)</f>
        <v>0</v>
      </c>
      <c r="M456" s="57" t="n">
        <f aca="false">ROUND((L456+K456),2)</f>
        <v>0</v>
      </c>
      <c r="N456" s="57" t="n">
        <f aca="false">ROUND((IF(Q456="BDI 1",((1+($T$3/100))*H456),((1+($T$4/100))*H456))),2)</f>
        <v>0</v>
      </c>
      <c r="O456" s="57" t="n">
        <f aca="false">ROUND((IF(Q456="BDI 1",((1+($T$3/100))*I456),((1+($T$4/100))*I456))),2)</f>
        <v>0</v>
      </c>
      <c r="P456" s="57" t="n">
        <f aca="false">ROUND((N456+O456),2)</f>
        <v>0</v>
      </c>
      <c r="Q456" s="58" t="s">
        <v>32</v>
      </c>
      <c r="R456" s="57" t="n">
        <f aca="false">ROUND(N456*G456,2)</f>
        <v>0</v>
      </c>
      <c r="S456" s="57" t="n">
        <f aca="false">ROUND(O456*G456,2)</f>
        <v>0</v>
      </c>
      <c r="T456" s="59" t="n">
        <f aca="false">ROUND(R456+S456,2)</f>
        <v>0</v>
      </c>
      <c r="U456" s="0"/>
      <c r="V456" s="0"/>
      <c r="W456" s="0"/>
      <c r="X456" s="0"/>
      <c r="Y456" s="0"/>
      <c r="Z456" s="0"/>
      <c r="AA456" s="0"/>
      <c r="AB456" s="0"/>
      <c r="AC456" s="0"/>
    </row>
    <row r="457" customFormat="false" ht="32.8" hidden="false" customHeight="false" outlineLevel="0" collapsed="false">
      <c r="A457" s="51" t="s">
        <v>848</v>
      </c>
      <c r="B457" s="52" t="s">
        <v>8</v>
      </c>
      <c r="C457" s="53" t="n">
        <v>100324</v>
      </c>
      <c r="D457" s="54" t="s">
        <v>849</v>
      </c>
      <c r="E457" s="55" t="s">
        <v>61</v>
      </c>
      <c r="F457" s="55" t="s">
        <v>665</v>
      </c>
      <c r="G457" s="56" t="n">
        <v>5.52</v>
      </c>
      <c r="H457" s="57"/>
      <c r="I457" s="57"/>
      <c r="J457" s="57"/>
      <c r="K457" s="57" t="n">
        <f aca="false">ROUND((H457*G457),2)</f>
        <v>0</v>
      </c>
      <c r="L457" s="57" t="n">
        <f aca="false">ROUND((I457*G457),2)</f>
        <v>0</v>
      </c>
      <c r="M457" s="57" t="n">
        <f aca="false">ROUND((L457+K457),2)</f>
        <v>0</v>
      </c>
      <c r="N457" s="57" t="n">
        <f aca="false">ROUND((IF(Q457="BDI 1",((1+($T$3/100))*H457),((1+($T$4/100))*H457))),2)</f>
        <v>0</v>
      </c>
      <c r="O457" s="57" t="n">
        <f aca="false">ROUND((IF(Q457="BDI 1",((1+($T$3/100))*I457),((1+($T$4/100))*I457))),2)</f>
        <v>0</v>
      </c>
      <c r="P457" s="57" t="n">
        <f aca="false">ROUND((N457+O457),2)</f>
        <v>0</v>
      </c>
      <c r="Q457" s="58" t="s">
        <v>32</v>
      </c>
      <c r="R457" s="57" t="n">
        <f aca="false">ROUND(N457*G457,2)</f>
        <v>0</v>
      </c>
      <c r="S457" s="57" t="n">
        <f aca="false">ROUND(O457*G457,2)</f>
        <v>0</v>
      </c>
      <c r="T457" s="59" t="n">
        <f aca="false">ROUND(R457+S457,2)</f>
        <v>0</v>
      </c>
      <c r="U457" s="0"/>
      <c r="V457" s="0"/>
      <c r="W457" s="0"/>
      <c r="X457" s="0"/>
      <c r="Y457" s="0"/>
      <c r="Z457" s="0"/>
      <c r="AA457" s="0"/>
      <c r="AB457" s="0"/>
      <c r="AC457" s="0"/>
    </row>
    <row r="458" customFormat="false" ht="24" hidden="false" customHeight="true" outlineLevel="0" collapsed="false">
      <c r="A458" s="51" t="s">
        <v>850</v>
      </c>
      <c r="B458" s="52" t="s">
        <v>47</v>
      </c>
      <c r="C458" s="53" t="n">
        <v>226</v>
      </c>
      <c r="D458" s="54" t="s">
        <v>851</v>
      </c>
      <c r="E458" s="55" t="s">
        <v>61</v>
      </c>
      <c r="F458" s="55" t="s">
        <v>665</v>
      </c>
      <c r="G458" s="56" t="n">
        <v>1.656</v>
      </c>
      <c r="H458" s="57"/>
      <c r="I458" s="57"/>
      <c r="J458" s="57"/>
      <c r="K458" s="57" t="n">
        <f aca="false">ROUND((H458*G458),2)</f>
        <v>0</v>
      </c>
      <c r="L458" s="57" t="n">
        <f aca="false">ROUND((I458*G458),2)</f>
        <v>0</v>
      </c>
      <c r="M458" s="57" t="n">
        <f aca="false">ROUND((L458+K458),2)</f>
        <v>0</v>
      </c>
      <c r="N458" s="57" t="n">
        <f aca="false">ROUND((IF(Q458="BDI 1",((1+($T$3/100))*H458),((1+($T$4/100))*H458))),2)</f>
        <v>0</v>
      </c>
      <c r="O458" s="57" t="n">
        <f aca="false">ROUND((IF(Q458="BDI 1",((1+($T$3/100))*I458),((1+($T$4/100))*I458))),2)</f>
        <v>0</v>
      </c>
      <c r="P458" s="57" t="n">
        <f aca="false">ROUND((N458+O458),2)</f>
        <v>0</v>
      </c>
      <c r="Q458" s="58" t="s">
        <v>32</v>
      </c>
      <c r="R458" s="57" t="n">
        <f aca="false">ROUND(N458*G458,2)</f>
        <v>0</v>
      </c>
      <c r="S458" s="57" t="n">
        <f aca="false">ROUND(O458*G458,2)</f>
        <v>0</v>
      </c>
      <c r="T458" s="59" t="n">
        <f aca="false">ROUND(R458+S458,2)</f>
        <v>0</v>
      </c>
      <c r="U458" s="0"/>
      <c r="V458" s="0"/>
      <c r="W458" s="0"/>
      <c r="X458" s="0"/>
      <c r="Y458" s="0"/>
      <c r="Z458" s="0"/>
      <c r="AA458" s="0"/>
      <c r="AB458" s="0"/>
      <c r="AC458" s="0"/>
    </row>
    <row r="459" customFormat="false" ht="32.8" hidden="false" customHeight="false" outlineLevel="0" collapsed="false">
      <c r="A459" s="51" t="s">
        <v>852</v>
      </c>
      <c r="B459" s="52" t="s">
        <v>8</v>
      </c>
      <c r="C459" s="53" t="n">
        <v>92759</v>
      </c>
      <c r="D459" s="54" t="s">
        <v>149</v>
      </c>
      <c r="E459" s="55" t="s">
        <v>76</v>
      </c>
      <c r="F459" s="55" t="s">
        <v>665</v>
      </c>
      <c r="G459" s="56" t="n">
        <v>28.1</v>
      </c>
      <c r="H459" s="57"/>
      <c r="I459" s="57"/>
      <c r="J459" s="57"/>
      <c r="K459" s="57" t="n">
        <f aca="false">ROUND((H459*G459),2)</f>
        <v>0</v>
      </c>
      <c r="L459" s="57" t="n">
        <f aca="false">ROUND((I459*G459),2)</f>
        <v>0</v>
      </c>
      <c r="M459" s="57" t="n">
        <f aca="false">ROUND((L459+K459),2)</f>
        <v>0</v>
      </c>
      <c r="N459" s="57" t="n">
        <f aca="false">ROUND((IF(Q459="BDI 1",((1+($T$3/100))*H459),((1+($T$4/100))*H459))),2)</f>
        <v>0</v>
      </c>
      <c r="O459" s="57" t="n">
        <f aca="false">ROUND((IF(Q459="BDI 1",((1+($T$3/100))*I459),((1+($T$4/100))*I459))),2)</f>
        <v>0</v>
      </c>
      <c r="P459" s="57" t="n">
        <f aca="false">ROUND((N459+O459),2)</f>
        <v>0</v>
      </c>
      <c r="Q459" s="58" t="s">
        <v>32</v>
      </c>
      <c r="R459" s="57" t="n">
        <f aca="false">ROUND(N459*G459,2)</f>
        <v>0</v>
      </c>
      <c r="S459" s="57" t="n">
        <f aca="false">ROUND(O459*G459,2)</f>
        <v>0</v>
      </c>
      <c r="T459" s="59" t="n">
        <f aca="false">ROUND(R459+S459,2)</f>
        <v>0</v>
      </c>
      <c r="U459" s="0"/>
      <c r="V459" s="0"/>
      <c r="W459" s="0"/>
      <c r="X459" s="0"/>
      <c r="Y459" s="0"/>
      <c r="Z459" s="0"/>
      <c r="AA459" s="0"/>
      <c r="AB459" s="0"/>
      <c r="AC459" s="0"/>
    </row>
    <row r="460" customFormat="false" ht="32.8" hidden="false" customHeight="false" outlineLevel="0" collapsed="false">
      <c r="A460" s="51" t="s">
        <v>853</v>
      </c>
      <c r="B460" s="52" t="s">
        <v>8</v>
      </c>
      <c r="C460" s="53" t="n">
        <v>92762</v>
      </c>
      <c r="D460" s="54" t="s">
        <v>140</v>
      </c>
      <c r="E460" s="55" t="s">
        <v>76</v>
      </c>
      <c r="F460" s="55" t="s">
        <v>665</v>
      </c>
      <c r="G460" s="56" t="n">
        <v>74.8</v>
      </c>
      <c r="H460" s="57"/>
      <c r="I460" s="57"/>
      <c r="J460" s="57"/>
      <c r="K460" s="57" t="n">
        <f aca="false">ROUND((H460*G460),2)</f>
        <v>0</v>
      </c>
      <c r="L460" s="57" t="n">
        <f aca="false">ROUND((I460*G460),2)</f>
        <v>0</v>
      </c>
      <c r="M460" s="57" t="n">
        <f aca="false">ROUND((L460+K460),2)</f>
        <v>0</v>
      </c>
      <c r="N460" s="57" t="n">
        <f aca="false">ROUND((IF(Q460="BDI 1",((1+($T$3/100))*H460),((1+($T$4/100))*H460))),2)</f>
        <v>0</v>
      </c>
      <c r="O460" s="57" t="n">
        <f aca="false">ROUND((IF(Q460="BDI 1",((1+($T$3/100))*I460),((1+($T$4/100))*I460))),2)</f>
        <v>0</v>
      </c>
      <c r="P460" s="57" t="n">
        <f aca="false">ROUND((N460+O460),2)</f>
        <v>0</v>
      </c>
      <c r="Q460" s="58" t="s">
        <v>32</v>
      </c>
      <c r="R460" s="57" t="n">
        <f aca="false">ROUND(N460*G460,2)</f>
        <v>0</v>
      </c>
      <c r="S460" s="57" t="n">
        <f aca="false">ROUND(O460*G460,2)</f>
        <v>0</v>
      </c>
      <c r="T460" s="59" t="n">
        <f aca="false">ROUND(R460+S460,2)</f>
        <v>0</v>
      </c>
      <c r="U460" s="0"/>
      <c r="V460" s="0"/>
      <c r="W460" s="0"/>
      <c r="X460" s="0"/>
      <c r="Y460" s="0"/>
      <c r="Z460" s="0"/>
      <c r="AA460" s="0"/>
      <c r="AB460" s="0"/>
      <c r="AC460" s="0"/>
    </row>
    <row r="461" customFormat="false" ht="22.35" hidden="false" customHeight="false" outlineLevel="0" collapsed="false">
      <c r="A461" s="51" t="s">
        <v>854</v>
      </c>
      <c r="B461" s="52" t="s">
        <v>47</v>
      </c>
      <c r="C461" s="53" t="n">
        <v>947</v>
      </c>
      <c r="D461" s="54" t="s">
        <v>855</v>
      </c>
      <c r="E461" s="55" t="s">
        <v>67</v>
      </c>
      <c r="F461" s="55" t="s">
        <v>665</v>
      </c>
      <c r="G461" s="56" t="n">
        <v>27.6</v>
      </c>
      <c r="H461" s="57"/>
      <c r="I461" s="57"/>
      <c r="J461" s="57"/>
      <c r="K461" s="57" t="n">
        <f aca="false">ROUND((H461*G461),2)</f>
        <v>0</v>
      </c>
      <c r="L461" s="57" t="n">
        <f aca="false">ROUND((I461*G461),2)</f>
        <v>0</v>
      </c>
      <c r="M461" s="57" t="n">
        <f aca="false">ROUND((L461+K461),2)</f>
        <v>0</v>
      </c>
      <c r="N461" s="57" t="n">
        <f aca="false">ROUND((IF(Q461="BDI 1",((1+($T$3/100))*H461),((1+($T$4/100))*H461))),2)</f>
        <v>0</v>
      </c>
      <c r="O461" s="57" t="n">
        <f aca="false">ROUND((IF(Q461="BDI 1",((1+($T$3/100))*I461),((1+($T$4/100))*I461))),2)</f>
        <v>0</v>
      </c>
      <c r="P461" s="57" t="n">
        <f aca="false">ROUND((N461+O461),2)</f>
        <v>0</v>
      </c>
      <c r="Q461" s="58" t="s">
        <v>32</v>
      </c>
      <c r="R461" s="57" t="n">
        <f aca="false">ROUND(N461*G461,2)</f>
        <v>0</v>
      </c>
      <c r="S461" s="57" t="n">
        <f aca="false">ROUND(O461*G461,2)</f>
        <v>0</v>
      </c>
      <c r="T461" s="59" t="n">
        <f aca="false">ROUND(R461+S461,2)</f>
        <v>0</v>
      </c>
      <c r="U461" s="0"/>
      <c r="V461" s="0"/>
      <c r="W461" s="0"/>
      <c r="X461" s="0"/>
      <c r="Y461" s="0"/>
      <c r="Z461" s="0"/>
      <c r="AA461" s="0"/>
      <c r="AB461" s="0"/>
      <c r="AC461" s="0"/>
    </row>
    <row r="462" customFormat="false" ht="15" hidden="false" customHeight="false" outlineLevel="0" collapsed="false">
      <c r="A462" s="46" t="s">
        <v>856</v>
      </c>
      <c r="B462" s="47"/>
      <c r="C462" s="48"/>
      <c r="D462" s="39" t="s">
        <v>857</v>
      </c>
      <c r="E462" s="39"/>
      <c r="F462" s="39"/>
      <c r="G462" s="49"/>
      <c r="H462" s="50"/>
      <c r="I462" s="50"/>
      <c r="J462" s="50"/>
      <c r="K462" s="50" t="n">
        <f aca="false">ROUND(SUM(K463),2)</f>
        <v>0</v>
      </c>
      <c r="L462" s="50" t="n">
        <f aca="false">ROUND(SUM(L463),2)</f>
        <v>0</v>
      </c>
      <c r="M462" s="50" t="n">
        <f aca="false">ROUND(SUM(M463),2)</f>
        <v>0</v>
      </c>
      <c r="N462" s="50"/>
      <c r="O462" s="50"/>
      <c r="P462" s="50"/>
      <c r="Q462" s="50"/>
      <c r="R462" s="50" t="n">
        <f aca="false">ROUND(SUM(R463),2)</f>
        <v>0</v>
      </c>
      <c r="S462" s="50" t="n">
        <f aca="false">ROUND(SUM(S463),2)</f>
        <v>0</v>
      </c>
      <c r="T462" s="50" t="n">
        <f aca="false">ROUND(SUM(T463),2)</f>
        <v>0</v>
      </c>
    </row>
    <row r="463" customFormat="false" ht="22.35" hidden="false" customHeight="false" outlineLevel="0" collapsed="false">
      <c r="A463" s="51" t="s">
        <v>858</v>
      </c>
      <c r="B463" s="52" t="s">
        <v>8</v>
      </c>
      <c r="C463" s="53" t="n">
        <v>102989</v>
      </c>
      <c r="D463" s="54" t="s">
        <v>859</v>
      </c>
      <c r="E463" s="55" t="s">
        <v>67</v>
      </c>
      <c r="F463" s="55" t="s">
        <v>665</v>
      </c>
      <c r="G463" s="56" t="n">
        <v>75</v>
      </c>
      <c r="H463" s="57"/>
      <c r="I463" s="57"/>
      <c r="J463" s="57"/>
      <c r="K463" s="57" t="n">
        <f aca="false">ROUND((H463*G463),2)</f>
        <v>0</v>
      </c>
      <c r="L463" s="57" t="n">
        <f aca="false">ROUND((I463*G463),2)</f>
        <v>0</v>
      </c>
      <c r="M463" s="57" t="n">
        <f aca="false">ROUND((L463+K463),2)</f>
        <v>0</v>
      </c>
      <c r="N463" s="57" t="n">
        <f aca="false">ROUND((IF(Q463="BDI 1",((1+($T$3/100))*H463),((1+($T$4/100))*H463))),2)</f>
        <v>0</v>
      </c>
      <c r="O463" s="57" t="n">
        <f aca="false">ROUND((IF(Q463="BDI 1",((1+($T$3/100))*I463),((1+($T$4/100))*I463))),2)</f>
        <v>0</v>
      </c>
      <c r="P463" s="57" t="n">
        <f aca="false">ROUND((N463+O463),2)</f>
        <v>0</v>
      </c>
      <c r="Q463" s="58" t="s">
        <v>32</v>
      </c>
      <c r="R463" s="57" t="n">
        <f aca="false">ROUND(N463*G463,2)</f>
        <v>0</v>
      </c>
      <c r="S463" s="57" t="n">
        <f aca="false">ROUND(O463*G463,2)</f>
        <v>0</v>
      </c>
      <c r="T463" s="59" t="n">
        <f aca="false">ROUND(R463+S463,2)</f>
        <v>0</v>
      </c>
      <c r="U463" s="0"/>
      <c r="V463" s="0"/>
      <c r="W463" s="0"/>
      <c r="X463" s="0"/>
      <c r="Y463" s="0"/>
      <c r="Z463" s="0"/>
      <c r="AA463" s="0"/>
      <c r="AB463" s="0"/>
      <c r="AC463" s="0"/>
    </row>
    <row r="464" customFormat="false" ht="15" hidden="false" customHeight="false" outlineLevel="0" collapsed="false">
      <c r="A464" s="46" t="s">
        <v>860</v>
      </c>
      <c r="B464" s="47"/>
      <c r="C464" s="48"/>
      <c r="D464" s="39" t="s">
        <v>861</v>
      </c>
      <c r="E464" s="39"/>
      <c r="F464" s="39"/>
      <c r="G464" s="49"/>
      <c r="H464" s="50"/>
      <c r="I464" s="50"/>
      <c r="J464" s="50"/>
      <c r="K464" s="50" t="n">
        <f aca="false">ROUND(SUM(K465),2)</f>
        <v>0</v>
      </c>
      <c r="L464" s="50" t="n">
        <f aca="false">ROUND(SUM(L465),2)</f>
        <v>0</v>
      </c>
      <c r="M464" s="50" t="n">
        <f aca="false">ROUND(SUM(M465),2)</f>
        <v>0</v>
      </c>
      <c r="N464" s="50"/>
      <c r="O464" s="50"/>
      <c r="P464" s="50"/>
      <c r="Q464" s="50"/>
      <c r="R464" s="50" t="n">
        <f aca="false">ROUND(SUM(R465),2)</f>
        <v>0</v>
      </c>
      <c r="S464" s="50" t="n">
        <f aca="false">ROUND(SUM(S465),2)</f>
        <v>0</v>
      </c>
      <c r="T464" s="50" t="n">
        <f aca="false">ROUND(SUM(T465),2)</f>
        <v>0</v>
      </c>
    </row>
    <row r="465" customFormat="false" ht="43.25" hidden="false" customHeight="false" outlineLevel="0" collapsed="false">
      <c r="A465" s="51" t="s">
        <v>862</v>
      </c>
      <c r="B465" s="52" t="s">
        <v>47</v>
      </c>
      <c r="C465" s="53" t="n">
        <v>481</v>
      </c>
      <c r="D465" s="54" t="s">
        <v>863</v>
      </c>
      <c r="E465" s="55" t="s">
        <v>67</v>
      </c>
      <c r="F465" s="55" t="s">
        <v>665</v>
      </c>
      <c r="G465" s="56" t="n">
        <v>7.2</v>
      </c>
      <c r="H465" s="57"/>
      <c r="I465" s="57"/>
      <c r="J465" s="57"/>
      <c r="K465" s="57" t="n">
        <f aca="false">ROUND((H465*G465),2)</f>
        <v>0</v>
      </c>
      <c r="L465" s="57" t="n">
        <f aca="false">ROUND((I465*G465),2)</f>
        <v>0</v>
      </c>
      <c r="M465" s="57" t="n">
        <f aca="false">ROUND((L465+K465),2)</f>
        <v>0</v>
      </c>
      <c r="N465" s="57" t="n">
        <f aca="false">ROUND((IF(Q465="BDI 1",((1+($T$3/100))*H465),((1+($T$4/100))*H465))),2)</f>
        <v>0</v>
      </c>
      <c r="O465" s="57" t="n">
        <f aca="false">ROUND((IF(Q465="BDI 1",((1+($T$3/100))*I465),((1+($T$4/100))*I465))),2)</f>
        <v>0</v>
      </c>
      <c r="P465" s="57" t="n">
        <f aca="false">ROUND((N465+O465),2)</f>
        <v>0</v>
      </c>
      <c r="Q465" s="58" t="s">
        <v>32</v>
      </c>
      <c r="R465" s="57" t="n">
        <f aca="false">ROUND(N465*G465,2)</f>
        <v>0</v>
      </c>
      <c r="S465" s="57" t="n">
        <f aca="false">ROUND(O465*G465,2)</f>
        <v>0</v>
      </c>
      <c r="T465" s="59" t="n">
        <f aca="false">ROUND(R465+S465,2)</f>
        <v>0</v>
      </c>
      <c r="U465" s="0"/>
      <c r="V465" s="0"/>
      <c r="W465" s="0"/>
      <c r="X465" s="0"/>
      <c r="Y465" s="0"/>
      <c r="Z465" s="0"/>
      <c r="AA465" s="0"/>
      <c r="AB465" s="0"/>
      <c r="AC465" s="0"/>
    </row>
    <row r="466" customFormat="false" ht="15" hidden="false" customHeight="false" outlineLevel="0" collapsed="false">
      <c r="A466" s="63"/>
      <c r="B466" s="63"/>
      <c r="C466" s="64"/>
      <c r="D466" s="65"/>
      <c r="E466" s="64"/>
      <c r="F466" s="64"/>
      <c r="G466" s="66"/>
      <c r="H466" s="66"/>
      <c r="I466" s="66"/>
      <c r="J466" s="67"/>
      <c r="K466" s="67"/>
      <c r="L466" s="67"/>
      <c r="M466" s="67"/>
      <c r="N466" s="34"/>
      <c r="O466" s="34"/>
      <c r="P466" s="34"/>
      <c r="Q466" s="34"/>
      <c r="R466" s="34"/>
      <c r="S466" s="34"/>
      <c r="T466" s="35"/>
      <c r="U466" s="0"/>
      <c r="V466" s="0"/>
      <c r="W466" s="0"/>
      <c r="X466" s="0"/>
      <c r="Y466" s="0"/>
      <c r="Z466" s="0"/>
      <c r="AA466" s="0"/>
      <c r="AB466" s="0"/>
      <c r="AC466" s="0"/>
    </row>
    <row r="467" customFormat="false" ht="15" hidden="false" customHeight="false" outlineLevel="0" collapsed="false">
      <c r="A467" s="36" t="n">
        <v>24</v>
      </c>
      <c r="B467" s="37"/>
      <c r="C467" s="38"/>
      <c r="D467" s="39" t="s">
        <v>864</v>
      </c>
      <c r="E467" s="40"/>
      <c r="F467" s="40"/>
      <c r="G467" s="41"/>
      <c r="H467" s="41"/>
      <c r="I467" s="41"/>
      <c r="J467" s="42"/>
      <c r="K467" s="43" t="n">
        <f aca="false">ROUND(SUM(K468:K475),2)</f>
        <v>0</v>
      </c>
      <c r="L467" s="43" t="n">
        <f aca="false">ROUND(SUM(L468:L475),2)</f>
        <v>0</v>
      </c>
      <c r="M467" s="43" t="n">
        <f aca="false">ROUND(SUM(M468:M475),2)</f>
        <v>0</v>
      </c>
      <c r="N467" s="44"/>
      <c r="O467" s="44"/>
      <c r="P467" s="44"/>
      <c r="Q467" s="44"/>
      <c r="R467" s="43" t="n">
        <f aca="false">ROUND(SUM(R468:R475),2)</f>
        <v>0</v>
      </c>
      <c r="S467" s="43" t="n">
        <f aca="false">ROUND(SUM(S468:S475),2)</f>
        <v>0</v>
      </c>
      <c r="T467" s="43" t="n">
        <f aca="false">ROUND(SUM(T468:T475),2)</f>
        <v>0</v>
      </c>
    </row>
    <row r="468" customFormat="false" ht="32.8" hidden="false" customHeight="false" outlineLevel="0" collapsed="false">
      <c r="A468" s="51" t="s">
        <v>865</v>
      </c>
      <c r="B468" s="52" t="s">
        <v>8</v>
      </c>
      <c r="C468" s="53" t="n">
        <v>97635</v>
      </c>
      <c r="D468" s="54" t="s">
        <v>866</v>
      </c>
      <c r="E468" s="55" t="s">
        <v>41</v>
      </c>
      <c r="F468" s="55" t="s">
        <v>665</v>
      </c>
      <c r="G468" s="56" t="n">
        <v>1.12</v>
      </c>
      <c r="H468" s="57"/>
      <c r="I468" s="57"/>
      <c r="J468" s="57"/>
      <c r="K468" s="57" t="n">
        <f aca="false">ROUND((H468*G468),2)</f>
        <v>0</v>
      </c>
      <c r="L468" s="57" t="n">
        <f aca="false">ROUND((I468*G468),2)</f>
        <v>0</v>
      </c>
      <c r="M468" s="57" t="n">
        <f aca="false">ROUND((L468+K468),2)</f>
        <v>0</v>
      </c>
      <c r="N468" s="57" t="n">
        <f aca="false">ROUND((IF(Q468="BDI 1",((1+($T$3/100))*H468),((1+($T$4/100))*H468))),2)</f>
        <v>0</v>
      </c>
      <c r="O468" s="57" t="n">
        <f aca="false">ROUND((IF(Q468="BDI 1",((1+($T$3/100))*I468),((1+($T$4/100))*I468))),2)</f>
        <v>0</v>
      </c>
      <c r="P468" s="57" t="n">
        <f aca="false">ROUND((N468+O468),2)</f>
        <v>0</v>
      </c>
      <c r="Q468" s="58" t="s">
        <v>32</v>
      </c>
      <c r="R468" s="57" t="n">
        <f aca="false">ROUND(N468*G468,2)</f>
        <v>0</v>
      </c>
      <c r="S468" s="57" t="n">
        <f aca="false">ROUND(O468*G468,2)</f>
        <v>0</v>
      </c>
      <c r="T468" s="59" t="n">
        <f aca="false">ROUND(R468+S468,2)</f>
        <v>0</v>
      </c>
      <c r="U468" s="0"/>
      <c r="V468" s="0"/>
      <c r="W468" s="0"/>
      <c r="X468" s="0"/>
      <c r="Y468" s="0"/>
      <c r="Z468" s="0"/>
      <c r="AA468" s="0"/>
      <c r="AB468" s="0"/>
      <c r="AC468" s="0"/>
    </row>
    <row r="469" customFormat="false" ht="22.35" hidden="false" customHeight="false" outlineLevel="0" collapsed="false">
      <c r="A469" s="51" t="s">
        <v>867</v>
      </c>
      <c r="B469" s="52" t="s">
        <v>8</v>
      </c>
      <c r="C469" s="53" t="n">
        <v>93358</v>
      </c>
      <c r="D469" s="54" t="s">
        <v>609</v>
      </c>
      <c r="E469" s="55" t="s">
        <v>61</v>
      </c>
      <c r="F469" s="55" t="s">
        <v>665</v>
      </c>
      <c r="G469" s="56" t="n">
        <v>0.56</v>
      </c>
      <c r="H469" s="57"/>
      <c r="I469" s="57"/>
      <c r="J469" s="57"/>
      <c r="K469" s="57" t="n">
        <f aca="false">ROUND((H469*G469),2)</f>
        <v>0</v>
      </c>
      <c r="L469" s="57" t="n">
        <f aca="false">ROUND((I469*G469),2)</f>
        <v>0</v>
      </c>
      <c r="M469" s="57" t="n">
        <f aca="false">ROUND((L469+K469),2)</f>
        <v>0</v>
      </c>
      <c r="N469" s="57" t="n">
        <f aca="false">ROUND((IF(Q469="BDI 1",((1+($T$3/100))*H469),((1+($T$4/100))*H469))),2)</f>
        <v>0</v>
      </c>
      <c r="O469" s="57" t="n">
        <f aca="false">ROUND((IF(Q469="BDI 1",((1+($T$3/100))*I469),((1+($T$4/100))*I469))),2)</f>
        <v>0</v>
      </c>
      <c r="P469" s="57" t="n">
        <f aca="false">ROUND((N469+O469),2)</f>
        <v>0</v>
      </c>
      <c r="Q469" s="58" t="s">
        <v>32</v>
      </c>
      <c r="R469" s="57" t="n">
        <f aca="false">ROUND(N469*G469,2)</f>
        <v>0</v>
      </c>
      <c r="S469" s="57" t="n">
        <f aca="false">ROUND(O469*G469,2)</f>
        <v>0</v>
      </c>
      <c r="T469" s="59" t="n">
        <f aca="false">ROUND(R469+S469,2)</f>
        <v>0</v>
      </c>
      <c r="U469" s="0"/>
      <c r="V469" s="0"/>
      <c r="W469" s="0"/>
      <c r="X469" s="0"/>
      <c r="Y469" s="0"/>
      <c r="Z469" s="0"/>
      <c r="AA469" s="0"/>
      <c r="AB469" s="0"/>
      <c r="AC469" s="0"/>
    </row>
    <row r="470" customFormat="false" ht="22.35" hidden="false" customHeight="false" outlineLevel="0" collapsed="false">
      <c r="A470" s="51" t="s">
        <v>868</v>
      </c>
      <c r="B470" s="52" t="s">
        <v>47</v>
      </c>
      <c r="C470" s="53" t="n">
        <v>225</v>
      </c>
      <c r="D470" s="54" t="s">
        <v>869</v>
      </c>
      <c r="E470" s="55" t="s">
        <v>61</v>
      </c>
      <c r="F470" s="55" t="s">
        <v>665</v>
      </c>
      <c r="G470" s="56" t="n">
        <v>0.406</v>
      </c>
      <c r="H470" s="57"/>
      <c r="I470" s="57"/>
      <c r="J470" s="57"/>
      <c r="K470" s="57" t="n">
        <f aca="false">ROUND((H470*G470),2)</f>
        <v>0</v>
      </c>
      <c r="L470" s="57" t="n">
        <f aca="false">ROUND((I470*G470),2)</f>
        <v>0</v>
      </c>
      <c r="M470" s="57" t="n">
        <f aca="false">ROUND((L470+K470),2)</f>
        <v>0</v>
      </c>
      <c r="N470" s="57" t="n">
        <f aca="false">ROUND((IF(Q470="BDI 1",((1+($T$3/100))*H470),((1+($T$4/100))*H470))),2)</f>
        <v>0</v>
      </c>
      <c r="O470" s="57" t="n">
        <f aca="false">ROUND((IF(Q470="BDI 1",((1+($T$3/100))*I470),((1+($T$4/100))*I470))),2)</f>
        <v>0</v>
      </c>
      <c r="P470" s="57" t="n">
        <f aca="false">ROUND((N470+O470),2)</f>
        <v>0</v>
      </c>
      <c r="Q470" s="58" t="s">
        <v>32</v>
      </c>
      <c r="R470" s="57" t="n">
        <f aca="false">ROUND(N470*G470,2)</f>
        <v>0</v>
      </c>
      <c r="S470" s="57" t="n">
        <f aca="false">ROUND(O470*G470,2)</f>
        <v>0</v>
      </c>
      <c r="T470" s="59" t="n">
        <f aca="false">ROUND(R470+S470,2)</f>
        <v>0</v>
      </c>
      <c r="U470" s="0"/>
      <c r="V470" s="0"/>
      <c r="W470" s="0"/>
      <c r="X470" s="0"/>
      <c r="Y470" s="0"/>
      <c r="Z470" s="0"/>
      <c r="AA470" s="0"/>
      <c r="AB470" s="0"/>
      <c r="AC470" s="0"/>
    </row>
    <row r="471" customFormat="false" ht="22.35" hidden="false" customHeight="false" outlineLevel="0" collapsed="false">
      <c r="A471" s="51" t="s">
        <v>870</v>
      </c>
      <c r="B471" s="52" t="s">
        <v>47</v>
      </c>
      <c r="C471" s="53" t="n">
        <v>486</v>
      </c>
      <c r="D471" s="54" t="s">
        <v>871</v>
      </c>
      <c r="E471" s="55" t="s">
        <v>67</v>
      </c>
      <c r="F471" s="55" t="s">
        <v>665</v>
      </c>
      <c r="G471" s="56" t="n">
        <v>86.8</v>
      </c>
      <c r="H471" s="57"/>
      <c r="I471" s="57"/>
      <c r="J471" s="57"/>
      <c r="K471" s="57" t="n">
        <f aca="false">ROUND((H471*G471),2)</f>
        <v>0</v>
      </c>
      <c r="L471" s="57" t="n">
        <f aca="false">ROUND((I471*G471),2)</f>
        <v>0</v>
      </c>
      <c r="M471" s="57" t="n">
        <f aca="false">ROUND((L471+K471),2)</f>
        <v>0</v>
      </c>
      <c r="N471" s="57" t="n">
        <f aca="false">ROUND((IF(Q471="BDI 1",((1+($T$3/100))*H471),((1+($T$4/100))*H471))),2)</f>
        <v>0</v>
      </c>
      <c r="O471" s="57" t="n">
        <f aca="false">ROUND((IF(Q471="BDI 1",((1+($T$3/100))*I471),((1+($T$4/100))*I471))),2)</f>
        <v>0</v>
      </c>
      <c r="P471" s="57" t="n">
        <f aca="false">ROUND((N471+O471),2)</f>
        <v>0</v>
      </c>
      <c r="Q471" s="58" t="s">
        <v>32</v>
      </c>
      <c r="R471" s="57" t="n">
        <f aca="false">ROUND(N471*G471,2)</f>
        <v>0</v>
      </c>
      <c r="S471" s="57" t="n">
        <f aca="false">ROUND(O471*G471,2)</f>
        <v>0</v>
      </c>
      <c r="T471" s="59" t="n">
        <f aca="false">ROUND(R471+S471,2)</f>
        <v>0</v>
      </c>
      <c r="U471" s="0"/>
      <c r="V471" s="0"/>
      <c r="W471" s="0"/>
      <c r="X471" s="0"/>
      <c r="Y471" s="0"/>
      <c r="Z471" s="0"/>
      <c r="AA471" s="0"/>
      <c r="AB471" s="0"/>
      <c r="AC471" s="0"/>
    </row>
    <row r="472" customFormat="false" ht="43.25" hidden="false" customHeight="false" outlineLevel="0" collapsed="false">
      <c r="A472" s="51" t="s">
        <v>872</v>
      </c>
      <c r="B472" s="52" t="s">
        <v>47</v>
      </c>
      <c r="C472" s="53" t="n">
        <v>717</v>
      </c>
      <c r="D472" s="54" t="s">
        <v>873</v>
      </c>
      <c r="E472" s="55" t="s">
        <v>89</v>
      </c>
      <c r="F472" s="55" t="s">
        <v>665</v>
      </c>
      <c r="G472" s="56" t="n">
        <v>14</v>
      </c>
      <c r="H472" s="57"/>
      <c r="I472" s="57"/>
      <c r="J472" s="57"/>
      <c r="K472" s="57" t="n">
        <f aca="false">ROUND((H472*G472),2)</f>
        <v>0</v>
      </c>
      <c r="L472" s="57" t="n">
        <f aca="false">ROUND((I472*G472),2)</f>
        <v>0</v>
      </c>
      <c r="M472" s="57" t="n">
        <f aca="false">ROUND((L472+K472),2)</f>
        <v>0</v>
      </c>
      <c r="N472" s="57" t="n">
        <f aca="false">ROUND((IF(Q472="BDI 1",((1+($T$3/100))*H472),((1+($T$4/100))*H472))),2)</f>
        <v>0</v>
      </c>
      <c r="O472" s="57" t="n">
        <f aca="false">ROUND((IF(Q472="BDI 1",((1+($T$3/100))*I472),((1+($T$4/100))*I472))),2)</f>
        <v>0</v>
      </c>
      <c r="P472" s="57" t="n">
        <f aca="false">ROUND((N472+O472),2)</f>
        <v>0</v>
      </c>
      <c r="Q472" s="58" t="s">
        <v>32</v>
      </c>
      <c r="R472" s="57" t="n">
        <f aca="false">ROUND(N472*G472,2)</f>
        <v>0</v>
      </c>
      <c r="S472" s="57" t="n">
        <f aca="false">ROUND(O472*G472,2)</f>
        <v>0</v>
      </c>
      <c r="T472" s="59" t="n">
        <f aca="false">ROUND(R472+S472,2)</f>
        <v>0</v>
      </c>
      <c r="U472" s="0"/>
      <c r="V472" s="0"/>
      <c r="W472" s="0"/>
      <c r="X472" s="0"/>
      <c r="Y472" s="0"/>
      <c r="Z472" s="0"/>
      <c r="AA472" s="0"/>
      <c r="AB472" s="0"/>
      <c r="AC472" s="0"/>
    </row>
    <row r="473" customFormat="false" ht="43.25" hidden="false" customHeight="false" outlineLevel="0" collapsed="false">
      <c r="A473" s="51" t="s">
        <v>874</v>
      </c>
      <c r="B473" s="52" t="s">
        <v>47</v>
      </c>
      <c r="C473" s="53" t="n">
        <v>496</v>
      </c>
      <c r="D473" s="54" t="s">
        <v>875</v>
      </c>
      <c r="E473" s="55" t="s">
        <v>41</v>
      </c>
      <c r="F473" s="55" t="s">
        <v>665</v>
      </c>
      <c r="G473" s="56" t="n">
        <v>86.19</v>
      </c>
      <c r="H473" s="57"/>
      <c r="I473" s="57"/>
      <c r="J473" s="57"/>
      <c r="K473" s="57" t="n">
        <f aca="false">ROUND((H473*G473),2)</f>
        <v>0</v>
      </c>
      <c r="L473" s="57" t="n">
        <f aca="false">ROUND((I473*G473),2)</f>
        <v>0</v>
      </c>
      <c r="M473" s="57" t="n">
        <f aca="false">ROUND((L473+K473),2)</f>
        <v>0</v>
      </c>
      <c r="N473" s="57" t="n">
        <f aca="false">ROUND((IF(Q473="BDI 1",((1+($T$3/100))*H473),((1+($T$4/100))*H473))),2)</f>
        <v>0</v>
      </c>
      <c r="O473" s="57" t="n">
        <f aca="false">ROUND((IF(Q473="BDI 1",((1+($T$3/100))*I473),((1+($T$4/100))*I473))),2)</f>
        <v>0</v>
      </c>
      <c r="P473" s="57" t="n">
        <f aca="false">ROUND((N473+O473),2)</f>
        <v>0</v>
      </c>
      <c r="Q473" s="58" t="s">
        <v>32</v>
      </c>
      <c r="R473" s="57" t="n">
        <f aca="false">ROUND(N473*G473,2)</f>
        <v>0</v>
      </c>
      <c r="S473" s="57" t="n">
        <f aca="false">ROUND(O473*G473,2)</f>
        <v>0</v>
      </c>
      <c r="T473" s="59" t="n">
        <f aca="false">ROUND(R473+S473,2)</f>
        <v>0</v>
      </c>
      <c r="U473" s="0"/>
      <c r="V473" s="0"/>
      <c r="W473" s="0"/>
      <c r="X473" s="0"/>
      <c r="Y473" s="0"/>
      <c r="Z473" s="0"/>
      <c r="AA473" s="0"/>
      <c r="AB473" s="0"/>
      <c r="AC473" s="0"/>
    </row>
    <row r="474" customFormat="false" ht="32.8" hidden="false" customHeight="false" outlineLevel="0" collapsed="false">
      <c r="A474" s="51" t="s">
        <v>876</v>
      </c>
      <c r="B474" s="52" t="s">
        <v>8</v>
      </c>
      <c r="C474" s="53" t="n">
        <v>94449</v>
      </c>
      <c r="D474" s="54" t="s">
        <v>877</v>
      </c>
      <c r="E474" s="55" t="s">
        <v>41</v>
      </c>
      <c r="F474" s="55" t="s">
        <v>665</v>
      </c>
      <c r="G474" s="56" t="n">
        <v>86.19</v>
      </c>
      <c r="H474" s="57"/>
      <c r="I474" s="57"/>
      <c r="J474" s="57"/>
      <c r="K474" s="57" t="n">
        <f aca="false">ROUND((H474*G474),2)</f>
        <v>0</v>
      </c>
      <c r="L474" s="57" t="n">
        <f aca="false">ROUND((I474*G474),2)</f>
        <v>0</v>
      </c>
      <c r="M474" s="57" t="n">
        <f aca="false">ROUND((L474+K474),2)</f>
        <v>0</v>
      </c>
      <c r="N474" s="57" t="n">
        <f aca="false">ROUND((IF(Q474="BDI 1",((1+($T$3/100))*H474),((1+($T$4/100))*H474))),2)</f>
        <v>0</v>
      </c>
      <c r="O474" s="57" t="n">
        <f aca="false">ROUND((IF(Q474="BDI 1",((1+($T$3/100))*I474),((1+($T$4/100))*I474))),2)</f>
        <v>0</v>
      </c>
      <c r="P474" s="57" t="n">
        <f aca="false">ROUND((N474+O474),2)</f>
        <v>0</v>
      </c>
      <c r="Q474" s="58" t="s">
        <v>32</v>
      </c>
      <c r="R474" s="57" t="n">
        <f aca="false">ROUND(N474*G474,2)</f>
        <v>0</v>
      </c>
      <c r="S474" s="57" t="n">
        <f aca="false">ROUND(O474*G474,2)</f>
        <v>0</v>
      </c>
      <c r="T474" s="59" t="n">
        <f aca="false">ROUND(R474+S474,2)</f>
        <v>0</v>
      </c>
      <c r="U474" s="0"/>
      <c r="V474" s="0"/>
      <c r="W474" s="0"/>
      <c r="X474" s="0"/>
      <c r="Y474" s="0"/>
      <c r="Z474" s="0"/>
      <c r="AA474" s="0"/>
      <c r="AB474" s="0"/>
      <c r="AC474" s="0"/>
    </row>
    <row r="475" customFormat="false" ht="43.25" hidden="false" customHeight="false" outlineLevel="0" collapsed="false">
      <c r="A475" s="51" t="s">
        <v>878</v>
      </c>
      <c r="B475" s="52" t="s">
        <v>8</v>
      </c>
      <c r="C475" s="53" t="n">
        <v>101867</v>
      </c>
      <c r="D475" s="54" t="s">
        <v>879</v>
      </c>
      <c r="E475" s="55" t="s">
        <v>41</v>
      </c>
      <c r="F475" s="55" t="s">
        <v>665</v>
      </c>
      <c r="G475" s="56" t="n">
        <v>0.966</v>
      </c>
      <c r="H475" s="57"/>
      <c r="I475" s="57"/>
      <c r="J475" s="57"/>
      <c r="K475" s="57" t="n">
        <f aca="false">ROUND((H475*G475),2)</f>
        <v>0</v>
      </c>
      <c r="L475" s="57" t="n">
        <f aca="false">ROUND((I475*G475),2)</f>
        <v>0</v>
      </c>
      <c r="M475" s="57" t="n">
        <f aca="false">ROUND((L475+K475),2)</f>
        <v>0</v>
      </c>
      <c r="N475" s="57" t="n">
        <f aca="false">ROUND((IF(Q475="BDI 1",((1+($T$3/100))*H475),((1+($T$4/100))*H475))),2)</f>
        <v>0</v>
      </c>
      <c r="O475" s="57" t="n">
        <f aca="false">ROUND((IF(Q475="BDI 1",((1+($T$3/100))*I475),((1+($T$4/100))*I475))),2)</f>
        <v>0</v>
      </c>
      <c r="P475" s="57" t="n">
        <f aca="false">ROUND((N475+O475),2)</f>
        <v>0</v>
      </c>
      <c r="Q475" s="58" t="s">
        <v>32</v>
      </c>
      <c r="R475" s="57" t="n">
        <f aca="false">ROUND(N475*G475,2)</f>
        <v>0</v>
      </c>
      <c r="S475" s="57" t="n">
        <f aca="false">ROUND(O475*G475,2)</f>
        <v>0</v>
      </c>
      <c r="T475" s="59" t="n">
        <f aca="false">ROUND(R475+S475,2)</f>
        <v>0</v>
      </c>
      <c r="U475" s="0"/>
      <c r="V475" s="0"/>
      <c r="W475" s="0"/>
      <c r="X475" s="0"/>
      <c r="Y475" s="0"/>
      <c r="Z475" s="0"/>
      <c r="AA475" s="0"/>
      <c r="AB475" s="0"/>
      <c r="AC475" s="0"/>
    </row>
    <row r="476" customFormat="false" ht="15.75" hidden="false" customHeight="true" outlineLevel="0" collapsed="false">
      <c r="A476" s="63"/>
      <c r="B476" s="63"/>
      <c r="C476" s="64"/>
      <c r="D476" s="65"/>
      <c r="E476" s="64"/>
      <c r="F476" s="64"/>
      <c r="G476" s="66"/>
      <c r="H476" s="66"/>
      <c r="I476" s="66"/>
      <c r="J476" s="67"/>
      <c r="K476" s="67"/>
      <c r="L476" s="67"/>
      <c r="M476" s="67"/>
      <c r="N476" s="34"/>
      <c r="O476" s="34"/>
      <c r="P476" s="34"/>
      <c r="Q476" s="34"/>
      <c r="R476" s="34"/>
      <c r="S476" s="34"/>
      <c r="T476" s="35"/>
      <c r="U476" s="0"/>
      <c r="V476" s="0"/>
      <c r="W476" s="0"/>
      <c r="X476" s="0"/>
      <c r="Y476" s="0"/>
      <c r="Z476" s="0"/>
      <c r="AA476" s="0"/>
      <c r="AB476" s="0"/>
      <c r="AC476" s="0"/>
    </row>
    <row r="477" customFormat="false" ht="15" hidden="false" customHeight="false" outlineLevel="0" collapsed="false">
      <c r="A477" s="36" t="n">
        <v>25</v>
      </c>
      <c r="B477" s="37"/>
      <c r="C477" s="38"/>
      <c r="D477" s="39" t="s">
        <v>880</v>
      </c>
      <c r="E477" s="40"/>
      <c r="F477" s="40"/>
      <c r="G477" s="41"/>
      <c r="H477" s="41"/>
      <c r="I477" s="41"/>
      <c r="J477" s="42"/>
      <c r="K477" s="43" t="n">
        <f aca="false">ROUND(SUM(K478:K490),2)</f>
        <v>0</v>
      </c>
      <c r="L477" s="43" t="n">
        <f aca="false">ROUND(SUM(L478:L490),2)</f>
        <v>0</v>
      </c>
      <c r="M477" s="43" t="n">
        <f aca="false">ROUND(SUM(M478:M490),2)</f>
        <v>0</v>
      </c>
      <c r="N477" s="44"/>
      <c r="O477" s="44"/>
      <c r="P477" s="44"/>
      <c r="Q477" s="44"/>
      <c r="R477" s="43" t="n">
        <f aca="false">ROUND(SUM(R478:R490),2)</f>
        <v>0</v>
      </c>
      <c r="S477" s="43" t="n">
        <f aca="false">ROUND(SUM(S478:S490),2)</f>
        <v>0</v>
      </c>
      <c r="T477" s="43" t="n">
        <f aca="false">ROUND(SUM(T478:T490),2)</f>
        <v>0</v>
      </c>
    </row>
    <row r="478" customFormat="false" ht="22.35" hidden="false" customHeight="false" outlineLevel="0" collapsed="false">
      <c r="A478" s="51" t="s">
        <v>881</v>
      </c>
      <c r="B478" s="52" t="s">
        <v>47</v>
      </c>
      <c r="C478" s="53" t="n">
        <v>597</v>
      </c>
      <c r="D478" s="54" t="s">
        <v>882</v>
      </c>
      <c r="E478" s="55" t="s">
        <v>89</v>
      </c>
      <c r="F478" s="55" t="s">
        <v>665</v>
      </c>
      <c r="G478" s="56" t="n">
        <v>2</v>
      </c>
      <c r="H478" s="57"/>
      <c r="I478" s="57"/>
      <c r="J478" s="57"/>
      <c r="K478" s="57" t="n">
        <f aca="false">ROUND((H478*G478),2)</f>
        <v>0</v>
      </c>
      <c r="L478" s="57" t="n">
        <f aca="false">ROUND((I478*G478),2)</f>
        <v>0</v>
      </c>
      <c r="M478" s="57" t="n">
        <f aca="false">ROUND((L478+K478),2)</f>
        <v>0</v>
      </c>
      <c r="N478" s="57" t="n">
        <f aca="false">ROUND((IF(Q478="BDI 1",((1+($T$3/100))*H478),((1+($T$4/100))*H478))),2)</f>
        <v>0</v>
      </c>
      <c r="O478" s="57" t="n">
        <f aca="false">ROUND((IF(Q478="BDI 1",((1+($T$3/100))*I478),((1+($T$4/100))*I478))),2)</f>
        <v>0</v>
      </c>
      <c r="P478" s="57" t="n">
        <f aca="false">ROUND((N478+O478),2)</f>
        <v>0</v>
      </c>
      <c r="Q478" s="58" t="s">
        <v>32</v>
      </c>
      <c r="R478" s="57" t="n">
        <f aca="false">ROUND(N478*G478,2)</f>
        <v>0</v>
      </c>
      <c r="S478" s="57" t="n">
        <f aca="false">ROUND(O478*G478,2)</f>
        <v>0</v>
      </c>
      <c r="T478" s="59" t="n">
        <f aca="false">ROUND(R478+S478,2)</f>
        <v>0</v>
      </c>
      <c r="U478" s="0"/>
      <c r="V478" s="0"/>
      <c r="W478" s="0"/>
      <c r="X478" s="0"/>
      <c r="Y478" s="0"/>
      <c r="Z478" s="0"/>
      <c r="AA478" s="0"/>
      <c r="AB478" s="0"/>
      <c r="AC478" s="0"/>
    </row>
    <row r="479" customFormat="false" ht="22.35" hidden="false" customHeight="false" outlineLevel="0" collapsed="false">
      <c r="A479" s="51" t="s">
        <v>883</v>
      </c>
      <c r="B479" s="52" t="s">
        <v>47</v>
      </c>
      <c r="C479" s="53" t="n">
        <v>594</v>
      </c>
      <c r="D479" s="54" t="s">
        <v>884</v>
      </c>
      <c r="E479" s="55" t="s">
        <v>89</v>
      </c>
      <c r="F479" s="55" t="s">
        <v>665</v>
      </c>
      <c r="G479" s="56" t="n">
        <v>37</v>
      </c>
      <c r="H479" s="57"/>
      <c r="I479" s="57"/>
      <c r="J479" s="57"/>
      <c r="K479" s="57" t="n">
        <f aca="false">ROUND((H479*G479),2)</f>
        <v>0</v>
      </c>
      <c r="L479" s="57" t="n">
        <f aca="false">ROUND((I479*G479),2)</f>
        <v>0</v>
      </c>
      <c r="M479" s="57" t="n">
        <f aca="false">ROUND((L479+K479),2)</f>
        <v>0</v>
      </c>
      <c r="N479" s="57" t="n">
        <f aca="false">ROUND((IF(Q479="BDI 1",((1+($T$3/100))*H479),((1+($T$4/100))*H479))),2)</f>
        <v>0</v>
      </c>
      <c r="O479" s="57" t="n">
        <f aca="false">ROUND((IF(Q479="BDI 1",((1+($T$3/100))*I479),((1+($T$4/100))*I479))),2)</f>
        <v>0</v>
      </c>
      <c r="P479" s="57" t="n">
        <f aca="false">ROUND((N479+O479),2)</f>
        <v>0</v>
      </c>
      <c r="Q479" s="58" t="s">
        <v>32</v>
      </c>
      <c r="R479" s="57" t="n">
        <f aca="false">ROUND(N479*G479,2)</f>
        <v>0</v>
      </c>
      <c r="S479" s="57" t="n">
        <f aca="false">ROUND(O479*G479,2)</f>
        <v>0</v>
      </c>
      <c r="T479" s="59" t="n">
        <f aca="false">ROUND(R479+S479,2)</f>
        <v>0</v>
      </c>
      <c r="U479" s="0"/>
      <c r="V479" s="0"/>
      <c r="W479" s="0"/>
      <c r="X479" s="0"/>
      <c r="Y479" s="0"/>
      <c r="Z479" s="0"/>
      <c r="AA479" s="0"/>
      <c r="AB479" s="0"/>
      <c r="AC479" s="0"/>
    </row>
    <row r="480" customFormat="false" ht="22.35" hidden="false" customHeight="false" outlineLevel="0" collapsed="false">
      <c r="A480" s="51" t="s">
        <v>885</v>
      </c>
      <c r="B480" s="52" t="s">
        <v>47</v>
      </c>
      <c r="C480" s="53" t="n">
        <v>137</v>
      </c>
      <c r="D480" s="54" t="s">
        <v>886</v>
      </c>
      <c r="E480" s="55" t="s">
        <v>89</v>
      </c>
      <c r="F480" s="55" t="s">
        <v>665</v>
      </c>
      <c r="G480" s="56" t="n">
        <v>50</v>
      </c>
      <c r="H480" s="57"/>
      <c r="I480" s="57"/>
      <c r="J480" s="57"/>
      <c r="K480" s="57" t="n">
        <f aca="false">ROUND((H480*G480),2)</f>
        <v>0</v>
      </c>
      <c r="L480" s="57" t="n">
        <f aca="false">ROUND((I480*G480),2)</f>
        <v>0</v>
      </c>
      <c r="M480" s="57" t="n">
        <f aca="false">ROUND((L480+K480),2)</f>
        <v>0</v>
      </c>
      <c r="N480" s="57" t="n">
        <f aca="false">ROUND((IF(Q480="BDI 1",((1+($T$3/100))*H480),((1+($T$4/100))*H480))),2)</f>
        <v>0</v>
      </c>
      <c r="O480" s="57" t="n">
        <f aca="false">ROUND((IF(Q480="BDI 1",((1+($T$3/100))*I480),((1+($T$4/100))*I480))),2)</f>
        <v>0</v>
      </c>
      <c r="P480" s="57" t="n">
        <f aca="false">ROUND((N480+O480),2)</f>
        <v>0</v>
      </c>
      <c r="Q480" s="58" t="s">
        <v>32</v>
      </c>
      <c r="R480" s="57" t="n">
        <f aca="false">ROUND(N480*G480,2)</f>
        <v>0</v>
      </c>
      <c r="S480" s="57" t="n">
        <f aca="false">ROUND(O480*G480,2)</f>
        <v>0</v>
      </c>
      <c r="T480" s="59" t="n">
        <f aca="false">ROUND(R480+S480,2)</f>
        <v>0</v>
      </c>
      <c r="U480" s="0"/>
      <c r="V480" s="0"/>
      <c r="W480" s="0"/>
      <c r="X480" s="0"/>
      <c r="Y480" s="0"/>
      <c r="Z480" s="0"/>
      <c r="AA480" s="0"/>
      <c r="AB480" s="0"/>
      <c r="AC480" s="0"/>
    </row>
    <row r="481" customFormat="false" ht="22.35" hidden="false" customHeight="false" outlineLevel="0" collapsed="false">
      <c r="A481" s="51" t="s">
        <v>887</v>
      </c>
      <c r="B481" s="52" t="s">
        <v>47</v>
      </c>
      <c r="C481" s="53" t="n">
        <v>565</v>
      </c>
      <c r="D481" s="54" t="s">
        <v>888</v>
      </c>
      <c r="E481" s="55" t="s">
        <v>67</v>
      </c>
      <c r="F481" s="55" t="s">
        <v>665</v>
      </c>
      <c r="G481" s="56" t="n">
        <v>948.2</v>
      </c>
      <c r="H481" s="57"/>
      <c r="I481" s="57"/>
      <c r="J481" s="57"/>
      <c r="K481" s="57" t="n">
        <f aca="false">ROUND((H481*G481),2)</f>
        <v>0</v>
      </c>
      <c r="L481" s="57" t="n">
        <f aca="false">ROUND((I481*G481),2)</f>
        <v>0</v>
      </c>
      <c r="M481" s="57" t="n">
        <f aca="false">ROUND((L481+K481),2)</f>
        <v>0</v>
      </c>
      <c r="N481" s="57" t="n">
        <f aca="false">ROUND((IF(Q481="BDI 1",((1+($T$3/100))*H481),((1+($T$4/100))*H481))),2)</f>
        <v>0</v>
      </c>
      <c r="O481" s="57" t="n">
        <f aca="false">ROUND((IF(Q481="BDI 1",((1+($T$3/100))*I481),((1+($T$4/100))*I481))),2)</f>
        <v>0</v>
      </c>
      <c r="P481" s="57" t="n">
        <f aca="false">ROUND((N481+O481),2)</f>
        <v>0</v>
      </c>
      <c r="Q481" s="58" t="s">
        <v>32</v>
      </c>
      <c r="R481" s="57" t="n">
        <f aca="false">ROUND(N481*G481,2)</f>
        <v>0</v>
      </c>
      <c r="S481" s="57" t="n">
        <f aca="false">ROUND(O481*G481,2)</f>
        <v>0</v>
      </c>
      <c r="T481" s="59" t="n">
        <f aca="false">ROUND(R481+S481,2)</f>
        <v>0</v>
      </c>
      <c r="U481" s="0"/>
      <c r="V481" s="0"/>
      <c r="W481" s="0"/>
      <c r="X481" s="0"/>
      <c r="Y481" s="0"/>
      <c r="Z481" s="0"/>
      <c r="AA481" s="0"/>
      <c r="AB481" s="0"/>
      <c r="AC481" s="0"/>
    </row>
    <row r="482" customFormat="false" ht="22.35" hidden="false" customHeight="false" outlineLevel="0" collapsed="false">
      <c r="A482" s="51" t="s">
        <v>889</v>
      </c>
      <c r="B482" s="52" t="s">
        <v>47</v>
      </c>
      <c r="C482" s="53" t="n">
        <v>577</v>
      </c>
      <c r="D482" s="54" t="s">
        <v>890</v>
      </c>
      <c r="E482" s="55" t="s">
        <v>67</v>
      </c>
      <c r="F482" s="55" t="s">
        <v>665</v>
      </c>
      <c r="G482" s="56" t="n">
        <v>393</v>
      </c>
      <c r="H482" s="57"/>
      <c r="I482" s="57"/>
      <c r="J482" s="57"/>
      <c r="K482" s="57" t="n">
        <f aca="false">ROUND((H482*G482),2)</f>
        <v>0</v>
      </c>
      <c r="L482" s="57" t="n">
        <f aca="false">ROUND((I482*G482),2)</f>
        <v>0</v>
      </c>
      <c r="M482" s="57" t="n">
        <f aca="false">ROUND((L482+K482),2)</f>
        <v>0</v>
      </c>
      <c r="N482" s="57" t="n">
        <f aca="false">ROUND((IF(Q482="BDI 1",((1+($T$3/100))*H482),((1+($T$4/100))*H482))),2)</f>
        <v>0</v>
      </c>
      <c r="O482" s="57" t="n">
        <f aca="false">ROUND((IF(Q482="BDI 1",((1+($T$3/100))*I482),((1+($T$4/100))*I482))),2)</f>
        <v>0</v>
      </c>
      <c r="P482" s="57" t="n">
        <f aca="false">ROUND((N482+O482),2)</f>
        <v>0</v>
      </c>
      <c r="Q482" s="58" t="s">
        <v>32</v>
      </c>
      <c r="R482" s="57" t="n">
        <f aca="false">ROUND(N482*G482,2)</f>
        <v>0</v>
      </c>
      <c r="S482" s="57" t="n">
        <f aca="false">ROUND(O482*G482,2)</f>
        <v>0</v>
      </c>
      <c r="T482" s="59" t="n">
        <f aca="false">ROUND(R482+S482,2)</f>
        <v>0</v>
      </c>
      <c r="U482" s="0"/>
      <c r="V482" s="0"/>
      <c r="W482" s="0"/>
      <c r="X482" s="0"/>
      <c r="Y482" s="0"/>
      <c r="Z482" s="0"/>
      <c r="AA482" s="0"/>
      <c r="AB482" s="0"/>
      <c r="AC482" s="0"/>
    </row>
    <row r="483" customFormat="false" ht="22.35" hidden="false" customHeight="false" outlineLevel="0" collapsed="false">
      <c r="A483" s="51" t="s">
        <v>891</v>
      </c>
      <c r="B483" s="52" t="s">
        <v>47</v>
      </c>
      <c r="C483" s="53" t="n">
        <v>595</v>
      </c>
      <c r="D483" s="54" t="s">
        <v>892</v>
      </c>
      <c r="E483" s="55" t="s">
        <v>67</v>
      </c>
      <c r="F483" s="55" t="s">
        <v>665</v>
      </c>
      <c r="G483" s="56" t="n">
        <v>135</v>
      </c>
      <c r="H483" s="57"/>
      <c r="I483" s="57"/>
      <c r="J483" s="57"/>
      <c r="K483" s="57" t="n">
        <f aca="false">ROUND((H483*G483),2)</f>
        <v>0</v>
      </c>
      <c r="L483" s="57" t="n">
        <f aca="false">ROUND((I483*G483),2)</f>
        <v>0</v>
      </c>
      <c r="M483" s="57" t="n">
        <f aca="false">ROUND((L483+K483),2)</f>
        <v>0</v>
      </c>
      <c r="N483" s="57" t="n">
        <f aca="false">ROUND((IF(Q483="BDI 1",((1+($T$3/100))*H483),((1+($T$4/100))*H483))),2)</f>
        <v>0</v>
      </c>
      <c r="O483" s="57" t="n">
        <f aca="false">ROUND((IF(Q483="BDI 1",((1+($T$3/100))*I483),((1+($T$4/100))*I483))),2)</f>
        <v>0</v>
      </c>
      <c r="P483" s="57" t="n">
        <f aca="false">ROUND((N483+O483),2)</f>
        <v>0</v>
      </c>
      <c r="Q483" s="58" t="s">
        <v>32</v>
      </c>
      <c r="R483" s="57" t="n">
        <f aca="false">ROUND(N483*G483,2)</f>
        <v>0</v>
      </c>
      <c r="S483" s="57" t="n">
        <f aca="false">ROUND(O483*G483,2)</f>
        <v>0</v>
      </c>
      <c r="T483" s="59" t="n">
        <f aca="false">ROUND(R483+S483,2)</f>
        <v>0</v>
      </c>
      <c r="U483" s="0"/>
      <c r="V483" s="0"/>
      <c r="W483" s="0"/>
      <c r="X483" s="0"/>
      <c r="Y483" s="0"/>
      <c r="Z483" s="0"/>
      <c r="AA483" s="0"/>
      <c r="AB483" s="0"/>
      <c r="AC483" s="0"/>
    </row>
    <row r="484" customFormat="false" ht="22.35" hidden="false" customHeight="false" outlineLevel="0" collapsed="false">
      <c r="A484" s="51" t="s">
        <v>893</v>
      </c>
      <c r="B484" s="52" t="s">
        <v>47</v>
      </c>
      <c r="C484" s="53" t="n">
        <v>593</v>
      </c>
      <c r="D484" s="54" t="s">
        <v>894</v>
      </c>
      <c r="E484" s="55" t="s">
        <v>89</v>
      </c>
      <c r="F484" s="55" t="s">
        <v>665</v>
      </c>
      <c r="G484" s="56" t="n">
        <v>187</v>
      </c>
      <c r="H484" s="57"/>
      <c r="I484" s="57"/>
      <c r="J484" s="57"/>
      <c r="K484" s="57" t="n">
        <f aca="false">ROUND((H484*G484),2)</f>
        <v>0</v>
      </c>
      <c r="L484" s="57" t="n">
        <f aca="false">ROUND((I484*G484),2)</f>
        <v>0</v>
      </c>
      <c r="M484" s="57" t="n">
        <f aca="false">ROUND((L484+K484),2)</f>
        <v>0</v>
      </c>
      <c r="N484" s="57" t="n">
        <f aca="false">ROUND((IF(Q484="BDI 1",((1+($T$3/100))*H484),((1+($T$4/100))*H484))),2)</f>
        <v>0</v>
      </c>
      <c r="O484" s="57" t="n">
        <f aca="false">ROUND((IF(Q484="BDI 1",((1+($T$3/100))*I484),((1+($T$4/100))*I484))),2)</f>
        <v>0</v>
      </c>
      <c r="P484" s="57" t="n">
        <f aca="false">ROUND((N484+O484),2)</f>
        <v>0</v>
      </c>
      <c r="Q484" s="58" t="s">
        <v>32</v>
      </c>
      <c r="R484" s="57" t="n">
        <f aca="false">ROUND(N484*G484,2)</f>
        <v>0</v>
      </c>
      <c r="S484" s="57" t="n">
        <f aca="false">ROUND(O484*G484,2)</f>
        <v>0</v>
      </c>
      <c r="T484" s="59" t="n">
        <f aca="false">ROUND(R484+S484,2)</f>
        <v>0</v>
      </c>
      <c r="U484" s="0"/>
      <c r="V484" s="0"/>
      <c r="W484" s="0"/>
      <c r="X484" s="0"/>
      <c r="Y484" s="0"/>
      <c r="Z484" s="0"/>
      <c r="AA484" s="0"/>
      <c r="AB484" s="0"/>
      <c r="AC484" s="0"/>
    </row>
    <row r="485" customFormat="false" ht="32.8" hidden="false" customHeight="false" outlineLevel="0" collapsed="false">
      <c r="A485" s="51" t="s">
        <v>895</v>
      </c>
      <c r="B485" s="52" t="s">
        <v>8</v>
      </c>
      <c r="C485" s="53" t="n">
        <v>93024</v>
      </c>
      <c r="D485" s="54" t="s">
        <v>896</v>
      </c>
      <c r="E485" s="55" t="s">
        <v>89</v>
      </c>
      <c r="F485" s="55" t="s">
        <v>665</v>
      </c>
      <c r="G485" s="56" t="n">
        <v>74</v>
      </c>
      <c r="H485" s="57"/>
      <c r="I485" s="57"/>
      <c r="J485" s="57"/>
      <c r="K485" s="57" t="n">
        <f aca="false">ROUND((H485*G485),2)</f>
        <v>0</v>
      </c>
      <c r="L485" s="57" t="n">
        <f aca="false">ROUND((I485*G485),2)</f>
        <v>0</v>
      </c>
      <c r="M485" s="57" t="n">
        <f aca="false">ROUND((L485+K485),2)</f>
        <v>0</v>
      </c>
      <c r="N485" s="57" t="n">
        <f aca="false">ROUND((IF(Q485="BDI 1",((1+($T$3/100))*H485),((1+($T$4/100))*H485))),2)</f>
        <v>0</v>
      </c>
      <c r="O485" s="57" t="n">
        <f aca="false">ROUND((IF(Q485="BDI 1",((1+($T$3/100))*I485),((1+($T$4/100))*I485))),2)</f>
        <v>0</v>
      </c>
      <c r="P485" s="57" t="n">
        <f aca="false">ROUND((N485+O485),2)</f>
        <v>0</v>
      </c>
      <c r="Q485" s="58" t="s">
        <v>32</v>
      </c>
      <c r="R485" s="57" t="n">
        <f aca="false">ROUND(N485*G485,2)</f>
        <v>0</v>
      </c>
      <c r="S485" s="57" t="n">
        <f aca="false">ROUND(O485*G485,2)</f>
        <v>0</v>
      </c>
      <c r="T485" s="59" t="n">
        <f aca="false">ROUND(R485+S485,2)</f>
        <v>0</v>
      </c>
      <c r="U485" s="0"/>
      <c r="V485" s="0"/>
      <c r="W485" s="0"/>
      <c r="X485" s="0"/>
      <c r="Y485" s="0"/>
      <c r="Z485" s="0"/>
      <c r="AA485" s="0"/>
      <c r="AB485" s="0"/>
      <c r="AC485" s="0"/>
    </row>
    <row r="486" customFormat="false" ht="22.35" hidden="false" customHeight="false" outlineLevel="0" collapsed="false">
      <c r="A486" s="51" t="s">
        <v>897</v>
      </c>
      <c r="B486" s="52" t="s">
        <v>47</v>
      </c>
      <c r="C486" s="53" t="n">
        <v>596</v>
      </c>
      <c r="D486" s="54" t="s">
        <v>898</v>
      </c>
      <c r="E486" s="55" t="s">
        <v>89</v>
      </c>
      <c r="F486" s="55" t="s">
        <v>665</v>
      </c>
      <c r="G486" s="56" t="n">
        <v>37</v>
      </c>
      <c r="H486" s="57"/>
      <c r="I486" s="57"/>
      <c r="J486" s="57"/>
      <c r="K486" s="57" t="n">
        <f aca="false">ROUND((H486*G486),2)</f>
        <v>0</v>
      </c>
      <c r="L486" s="57" t="n">
        <f aca="false">ROUND((I486*G486),2)</f>
        <v>0</v>
      </c>
      <c r="M486" s="57" t="n">
        <f aca="false">ROUND((L486+K486),2)</f>
        <v>0</v>
      </c>
      <c r="N486" s="57" t="n">
        <f aca="false">ROUND((IF(Q486="BDI 1",((1+($T$3/100))*H486),((1+($T$4/100))*H486))),2)</f>
        <v>0</v>
      </c>
      <c r="O486" s="57" t="n">
        <f aca="false">ROUND((IF(Q486="BDI 1",((1+($T$3/100))*I486),((1+($T$4/100))*I486))),2)</f>
        <v>0</v>
      </c>
      <c r="P486" s="57" t="n">
        <f aca="false">ROUND((N486+O486),2)</f>
        <v>0</v>
      </c>
      <c r="Q486" s="58" t="s">
        <v>32</v>
      </c>
      <c r="R486" s="57" t="n">
        <f aca="false">ROUND(N486*G486,2)</f>
        <v>0</v>
      </c>
      <c r="S486" s="57" t="n">
        <f aca="false">ROUND(O486*G486,2)</f>
        <v>0</v>
      </c>
      <c r="T486" s="59" t="n">
        <f aca="false">ROUND(R486+S486,2)</f>
        <v>0</v>
      </c>
      <c r="U486" s="0"/>
      <c r="V486" s="0"/>
      <c r="W486" s="0"/>
      <c r="X486" s="0"/>
      <c r="Y486" s="0"/>
      <c r="Z486" s="0"/>
      <c r="AA486" s="0"/>
      <c r="AB486" s="0"/>
      <c r="AC486" s="0"/>
    </row>
    <row r="487" customFormat="false" ht="22.35" hidden="false" customHeight="false" outlineLevel="0" collapsed="false">
      <c r="A487" s="51" t="s">
        <v>899</v>
      </c>
      <c r="B487" s="52" t="s">
        <v>47</v>
      </c>
      <c r="C487" s="53" t="n">
        <v>598</v>
      </c>
      <c r="D487" s="54" t="s">
        <v>900</v>
      </c>
      <c r="E487" s="55" t="s">
        <v>89</v>
      </c>
      <c r="F487" s="55" t="s">
        <v>665</v>
      </c>
      <c r="G487" s="56" t="n">
        <v>219</v>
      </c>
      <c r="H487" s="57"/>
      <c r="I487" s="57"/>
      <c r="J487" s="57"/>
      <c r="K487" s="57" t="n">
        <f aca="false">ROUND((H487*G487),2)</f>
        <v>0</v>
      </c>
      <c r="L487" s="57" t="n">
        <f aca="false">ROUND((I487*G487),2)</f>
        <v>0</v>
      </c>
      <c r="M487" s="57" t="n">
        <f aca="false">ROUND((L487+K487),2)</f>
        <v>0</v>
      </c>
      <c r="N487" s="57" t="n">
        <f aca="false">ROUND((IF(Q487="BDI 1",((1+($T$3/100))*H487),((1+($T$4/100))*H487))),2)</f>
        <v>0</v>
      </c>
      <c r="O487" s="57" t="n">
        <f aca="false">ROUND((IF(Q487="BDI 1",((1+($T$3/100))*I487),((1+($T$4/100))*I487))),2)</f>
        <v>0</v>
      </c>
      <c r="P487" s="57" t="n">
        <f aca="false">ROUND((N487+O487),2)</f>
        <v>0</v>
      </c>
      <c r="Q487" s="58" t="s">
        <v>32</v>
      </c>
      <c r="R487" s="57" t="n">
        <f aca="false">ROUND(N487*G487,2)</f>
        <v>0</v>
      </c>
      <c r="S487" s="57" t="n">
        <f aca="false">ROUND(O487*G487,2)</f>
        <v>0</v>
      </c>
      <c r="T487" s="59" t="n">
        <f aca="false">ROUND(R487+S487,2)</f>
        <v>0</v>
      </c>
      <c r="U487" s="0"/>
      <c r="V487" s="0"/>
      <c r="W487" s="0"/>
      <c r="X487" s="0"/>
      <c r="Y487" s="0"/>
      <c r="Z487" s="0"/>
      <c r="AA487" s="0"/>
      <c r="AB487" s="0"/>
      <c r="AC487" s="0"/>
    </row>
    <row r="488" customFormat="false" ht="53.7" hidden="false" customHeight="false" outlineLevel="0" collapsed="false">
      <c r="A488" s="51" t="s">
        <v>901</v>
      </c>
      <c r="B488" s="52" t="s">
        <v>8</v>
      </c>
      <c r="C488" s="53" t="n">
        <v>101865</v>
      </c>
      <c r="D488" s="54" t="s">
        <v>902</v>
      </c>
      <c r="E488" s="55" t="s">
        <v>41</v>
      </c>
      <c r="F488" s="55" t="s">
        <v>665</v>
      </c>
      <c r="G488" s="56" t="n">
        <v>41.53</v>
      </c>
      <c r="H488" s="57"/>
      <c r="I488" s="57"/>
      <c r="J488" s="57"/>
      <c r="K488" s="57" t="n">
        <f aca="false">ROUND((H488*G488),2)</f>
        <v>0</v>
      </c>
      <c r="L488" s="57" t="n">
        <f aca="false">ROUND((I488*G488),2)</f>
        <v>0</v>
      </c>
      <c r="M488" s="57" t="n">
        <f aca="false">ROUND((L488+K488),2)</f>
        <v>0</v>
      </c>
      <c r="N488" s="57" t="n">
        <f aca="false">ROUND((IF(Q488="BDI 1",((1+($T$3/100))*H488),((1+($T$4/100))*H488))),2)</f>
        <v>0</v>
      </c>
      <c r="O488" s="57" t="n">
        <f aca="false">ROUND((IF(Q488="BDI 1",((1+($T$3/100))*I488),((1+($T$4/100))*I488))),2)</f>
        <v>0</v>
      </c>
      <c r="P488" s="57" t="n">
        <f aca="false">ROUND((N488+O488),2)</f>
        <v>0</v>
      </c>
      <c r="Q488" s="58" t="s">
        <v>32</v>
      </c>
      <c r="R488" s="57" t="n">
        <f aca="false">ROUND(N488*G488,2)</f>
        <v>0</v>
      </c>
      <c r="S488" s="57" t="n">
        <f aca="false">ROUND(O488*G488,2)</f>
        <v>0</v>
      </c>
      <c r="T488" s="59" t="n">
        <f aca="false">ROUND(R488+S488,2)</f>
        <v>0</v>
      </c>
      <c r="U488" s="0"/>
      <c r="V488" s="0"/>
      <c r="W488" s="0"/>
      <c r="X488" s="0"/>
      <c r="Y488" s="0"/>
      <c r="Z488" s="0"/>
      <c r="AA488" s="0"/>
      <c r="AB488" s="0"/>
      <c r="AC488" s="0"/>
    </row>
    <row r="489" customFormat="false" ht="22.35" hidden="false" customHeight="false" outlineLevel="0" collapsed="false">
      <c r="A489" s="51" t="s">
        <v>903</v>
      </c>
      <c r="B489" s="52" t="s">
        <v>47</v>
      </c>
      <c r="C489" s="53" t="n">
        <v>638</v>
      </c>
      <c r="D489" s="54" t="s">
        <v>58</v>
      </c>
      <c r="E489" s="55" t="s">
        <v>41</v>
      </c>
      <c r="F489" s="55" t="s">
        <v>665</v>
      </c>
      <c r="G489" s="56" t="n">
        <v>0.6</v>
      </c>
      <c r="H489" s="57"/>
      <c r="I489" s="57"/>
      <c r="J489" s="57"/>
      <c r="K489" s="57" t="n">
        <f aca="false">ROUND((H489*G489),2)</f>
        <v>0</v>
      </c>
      <c r="L489" s="57" t="n">
        <f aca="false">ROUND((I489*G489),2)</f>
        <v>0</v>
      </c>
      <c r="M489" s="57" t="n">
        <f aca="false">ROUND((L489+K489),2)</f>
        <v>0</v>
      </c>
      <c r="N489" s="57" t="n">
        <f aca="false">ROUND((IF(Q489="BDI 1",((1+($T$3/100))*H489),((1+($T$4/100))*H489))),2)</f>
        <v>0</v>
      </c>
      <c r="O489" s="57" t="n">
        <f aca="false">ROUND((IF(Q489="BDI 1",((1+($T$3/100))*I489),((1+($T$4/100))*I489))),2)</f>
        <v>0</v>
      </c>
      <c r="P489" s="57" t="n">
        <f aca="false">ROUND((N489+O489),2)</f>
        <v>0</v>
      </c>
      <c r="Q489" s="58" t="s">
        <v>32</v>
      </c>
      <c r="R489" s="57" t="n">
        <f aca="false">ROUND(N489*G489,2)</f>
        <v>0</v>
      </c>
      <c r="S489" s="57" t="n">
        <f aca="false">ROUND(O489*G489,2)</f>
        <v>0</v>
      </c>
      <c r="T489" s="59" t="n">
        <f aca="false">ROUND(R489+S489,2)</f>
        <v>0</v>
      </c>
      <c r="U489" s="0"/>
      <c r="V489" s="0"/>
      <c r="W489" s="0"/>
      <c r="X489" s="0"/>
      <c r="Y489" s="0"/>
      <c r="Z489" s="0"/>
      <c r="AA489" s="0"/>
      <c r="AB489" s="0"/>
      <c r="AC489" s="0"/>
    </row>
    <row r="490" customFormat="false" ht="32.8" hidden="false" customHeight="false" outlineLevel="0" collapsed="false">
      <c r="A490" s="51" t="s">
        <v>904</v>
      </c>
      <c r="B490" s="52" t="s">
        <v>8</v>
      </c>
      <c r="C490" s="53" t="n">
        <v>94994</v>
      </c>
      <c r="D490" s="54" t="s">
        <v>905</v>
      </c>
      <c r="E490" s="55" t="s">
        <v>41</v>
      </c>
      <c r="F490" s="55" t="s">
        <v>665</v>
      </c>
      <c r="G490" s="56" t="n">
        <v>0.6</v>
      </c>
      <c r="H490" s="57"/>
      <c r="I490" s="57"/>
      <c r="J490" s="57"/>
      <c r="K490" s="57" t="n">
        <f aca="false">ROUND((H490*G490),2)</f>
        <v>0</v>
      </c>
      <c r="L490" s="57" t="n">
        <f aca="false">ROUND((I490*G490),2)</f>
        <v>0</v>
      </c>
      <c r="M490" s="57" t="n">
        <f aca="false">ROUND((L490+K490),2)</f>
        <v>0</v>
      </c>
      <c r="N490" s="57" t="n">
        <f aca="false">ROUND((IF(Q490="BDI 1",((1+($T$3/100))*H490),((1+($T$4/100))*H490))),2)</f>
        <v>0</v>
      </c>
      <c r="O490" s="57" t="n">
        <f aca="false">ROUND((IF(Q490="BDI 1",((1+($T$3/100))*I490),((1+($T$4/100))*I490))),2)</f>
        <v>0</v>
      </c>
      <c r="P490" s="57" t="n">
        <f aca="false">ROUND((N490+O490),2)</f>
        <v>0</v>
      </c>
      <c r="Q490" s="58" t="s">
        <v>32</v>
      </c>
      <c r="R490" s="57" t="n">
        <f aca="false">ROUND(N490*G490,2)</f>
        <v>0</v>
      </c>
      <c r="S490" s="57" t="n">
        <f aca="false">ROUND(O490*G490,2)</f>
        <v>0</v>
      </c>
      <c r="T490" s="59" t="n">
        <f aca="false">ROUND(R490+S490,2)</f>
        <v>0</v>
      </c>
      <c r="U490" s="0"/>
      <c r="V490" s="0"/>
      <c r="W490" s="0"/>
      <c r="X490" s="0"/>
      <c r="Y490" s="0"/>
      <c r="Z490" s="0"/>
      <c r="AA490" s="0"/>
      <c r="AB490" s="0"/>
      <c r="AC490" s="0"/>
    </row>
    <row r="491" customFormat="false" ht="15" hidden="false" customHeight="false" outlineLevel="0" collapsed="false">
      <c r="A491" s="63"/>
      <c r="B491" s="63"/>
      <c r="C491" s="64"/>
      <c r="D491" s="65"/>
      <c r="E491" s="64"/>
      <c r="F491" s="64"/>
      <c r="G491" s="66"/>
      <c r="H491" s="66"/>
      <c r="I491" s="66"/>
      <c r="J491" s="67"/>
      <c r="K491" s="67"/>
      <c r="L491" s="67"/>
      <c r="M491" s="67"/>
      <c r="N491" s="34"/>
      <c r="O491" s="34"/>
      <c r="P491" s="34"/>
      <c r="Q491" s="34"/>
      <c r="R491" s="34"/>
      <c r="S491" s="34"/>
      <c r="T491" s="35"/>
      <c r="U491" s="0"/>
      <c r="V491" s="0"/>
      <c r="W491" s="0"/>
      <c r="X491" s="0"/>
      <c r="Y491" s="0"/>
      <c r="Z491" s="0"/>
      <c r="AA491" s="0"/>
      <c r="AB491" s="0"/>
      <c r="AC491" s="0"/>
    </row>
    <row r="492" customFormat="false" ht="15" hidden="false" customHeight="false" outlineLevel="0" collapsed="false">
      <c r="A492" s="36" t="n">
        <v>26</v>
      </c>
      <c r="B492" s="37"/>
      <c r="C492" s="38"/>
      <c r="D492" s="39" t="s">
        <v>906</v>
      </c>
      <c r="E492" s="40"/>
      <c r="F492" s="40"/>
      <c r="G492" s="41"/>
      <c r="H492" s="41"/>
      <c r="I492" s="41"/>
      <c r="J492" s="42"/>
      <c r="K492" s="43" t="n">
        <f aca="false">ROUND(SUM(K493:K502),2)</f>
        <v>0</v>
      </c>
      <c r="L492" s="43" t="n">
        <f aca="false">ROUND(SUM(L493:L502),2)</f>
        <v>0</v>
      </c>
      <c r="M492" s="43" t="n">
        <f aca="false">ROUND(SUM(M493:M502),2)</f>
        <v>0</v>
      </c>
      <c r="N492" s="44"/>
      <c r="O492" s="44"/>
      <c r="P492" s="44"/>
      <c r="Q492" s="44"/>
      <c r="R492" s="43" t="n">
        <f aca="false">ROUND(SUM(R493:R502),2)</f>
        <v>0</v>
      </c>
      <c r="S492" s="43" t="n">
        <f aca="false">ROUND(SUM(S493:S502),2)</f>
        <v>0</v>
      </c>
      <c r="T492" s="43" t="n">
        <f aca="false">ROUND(SUM(T493:T502),2)</f>
        <v>0</v>
      </c>
    </row>
    <row r="493" customFormat="false" ht="43.25" hidden="false" customHeight="false" outlineLevel="0" collapsed="false">
      <c r="A493" s="51" t="s">
        <v>907</v>
      </c>
      <c r="B493" s="52" t="s">
        <v>8</v>
      </c>
      <c r="C493" s="53" t="n">
        <v>96371</v>
      </c>
      <c r="D493" s="54" t="s">
        <v>908</v>
      </c>
      <c r="E493" s="55" t="s">
        <v>41</v>
      </c>
      <c r="F493" s="55" t="s">
        <v>665</v>
      </c>
      <c r="G493" s="56" t="n">
        <v>85.5</v>
      </c>
      <c r="H493" s="57"/>
      <c r="I493" s="57"/>
      <c r="J493" s="57"/>
      <c r="K493" s="57" t="n">
        <f aca="false">ROUND((H493*G493),2)</f>
        <v>0</v>
      </c>
      <c r="L493" s="57" t="n">
        <f aca="false">ROUND((I493*G493),2)</f>
        <v>0</v>
      </c>
      <c r="M493" s="57" t="n">
        <f aca="false">ROUND((L493+K493),2)</f>
        <v>0</v>
      </c>
      <c r="N493" s="57" t="n">
        <f aca="false">ROUND((IF(Q493="BDI 1",((1+($T$3/100))*H493),((1+($T$4/100))*H493))),2)</f>
        <v>0</v>
      </c>
      <c r="O493" s="57" t="n">
        <f aca="false">ROUND((IF(Q493="BDI 1",((1+($T$3/100))*I493),((1+($T$4/100))*I493))),2)</f>
        <v>0</v>
      </c>
      <c r="P493" s="57" t="n">
        <f aca="false">ROUND((N493+O493),2)</f>
        <v>0</v>
      </c>
      <c r="Q493" s="58" t="s">
        <v>32</v>
      </c>
      <c r="R493" s="57" t="n">
        <f aca="false">ROUND(N493*G493,2)</f>
        <v>0</v>
      </c>
      <c r="S493" s="57" t="n">
        <f aca="false">ROUND(O493*G493,2)</f>
        <v>0</v>
      </c>
      <c r="T493" s="59" t="n">
        <f aca="false">ROUND(R493+S493,2)</f>
        <v>0</v>
      </c>
      <c r="U493" s="0"/>
      <c r="V493" s="0"/>
      <c r="W493" s="0"/>
      <c r="X493" s="0"/>
      <c r="Y493" s="0"/>
      <c r="Z493" s="0"/>
      <c r="AA493" s="0"/>
      <c r="AB493" s="0"/>
      <c r="AC493" s="0"/>
    </row>
    <row r="494" customFormat="false" ht="22.35" hidden="false" customHeight="false" outlineLevel="0" collapsed="false">
      <c r="A494" s="51" t="s">
        <v>909</v>
      </c>
      <c r="B494" s="52" t="s">
        <v>8</v>
      </c>
      <c r="C494" s="53" t="n">
        <v>11062</v>
      </c>
      <c r="D494" s="54" t="s">
        <v>910</v>
      </c>
      <c r="E494" s="55" t="s">
        <v>41</v>
      </c>
      <c r="F494" s="55" t="s">
        <v>665</v>
      </c>
      <c r="G494" s="56" t="n">
        <v>85.5</v>
      </c>
      <c r="H494" s="57"/>
      <c r="I494" s="57"/>
      <c r="J494" s="57"/>
      <c r="K494" s="57" t="n">
        <f aca="false">ROUND((H494*G494),2)</f>
        <v>0</v>
      </c>
      <c r="L494" s="57" t="n">
        <f aca="false">ROUND((I494*G494),2)</f>
        <v>0</v>
      </c>
      <c r="M494" s="57" t="n">
        <f aca="false">ROUND((L494+K494),2)</f>
        <v>0</v>
      </c>
      <c r="N494" s="57" t="n">
        <f aca="false">ROUND((IF(Q494="BDI 1",((1+($T$3/100))*H494),((1+($T$4/100))*H494))),2)</f>
        <v>0</v>
      </c>
      <c r="O494" s="57" t="n">
        <f aca="false">ROUND((IF(Q494="BDI 1",((1+($T$3/100))*I494),((1+($T$4/100))*I494))),2)</f>
        <v>0</v>
      </c>
      <c r="P494" s="57" t="n">
        <f aca="false">ROUND((N494+O494),2)</f>
        <v>0</v>
      </c>
      <c r="Q494" s="58" t="s">
        <v>32</v>
      </c>
      <c r="R494" s="57" t="n">
        <f aca="false">ROUND(N494*G494,2)</f>
        <v>0</v>
      </c>
      <c r="S494" s="57" t="n">
        <f aca="false">ROUND(O494*G494,2)</f>
        <v>0</v>
      </c>
      <c r="T494" s="59" t="n">
        <f aca="false">ROUND(R494+S494,2)</f>
        <v>0</v>
      </c>
      <c r="U494" s="0"/>
      <c r="V494" s="0"/>
      <c r="W494" s="0"/>
      <c r="X494" s="0"/>
      <c r="Y494" s="0"/>
      <c r="Z494" s="0"/>
      <c r="AA494" s="0"/>
      <c r="AB494" s="0"/>
      <c r="AC494" s="0"/>
    </row>
    <row r="495" customFormat="false" ht="32.8" hidden="false" customHeight="false" outlineLevel="0" collapsed="false">
      <c r="A495" s="51" t="s">
        <v>911</v>
      </c>
      <c r="B495" s="52" t="s">
        <v>8</v>
      </c>
      <c r="C495" s="53" t="n">
        <v>96486</v>
      </c>
      <c r="D495" s="54" t="s">
        <v>912</v>
      </c>
      <c r="E495" s="55" t="s">
        <v>41</v>
      </c>
      <c r="F495" s="55" t="s">
        <v>665</v>
      </c>
      <c r="G495" s="56" t="n">
        <v>50.45</v>
      </c>
      <c r="H495" s="57"/>
      <c r="I495" s="57"/>
      <c r="J495" s="57"/>
      <c r="K495" s="57" t="n">
        <f aca="false">ROUND((H495*G495),2)</f>
        <v>0</v>
      </c>
      <c r="L495" s="57" t="n">
        <f aca="false">ROUND((I495*G495),2)</f>
        <v>0</v>
      </c>
      <c r="M495" s="57" t="n">
        <f aca="false">ROUND((L495+K495),2)</f>
        <v>0</v>
      </c>
      <c r="N495" s="57" t="n">
        <f aca="false">ROUND((IF(Q495="BDI 1",((1+($T$3/100))*H495),((1+($T$4/100))*H495))),2)</f>
        <v>0</v>
      </c>
      <c r="O495" s="57" t="n">
        <f aca="false">ROUND((IF(Q495="BDI 1",((1+($T$3/100))*I495),((1+($T$4/100))*I495))),2)</f>
        <v>0</v>
      </c>
      <c r="P495" s="57" t="n">
        <f aca="false">ROUND((N495+O495),2)</f>
        <v>0</v>
      </c>
      <c r="Q495" s="58" t="s">
        <v>32</v>
      </c>
      <c r="R495" s="57" t="n">
        <f aca="false">ROUND(N495*G495,2)</f>
        <v>0</v>
      </c>
      <c r="S495" s="57" t="n">
        <f aca="false">ROUND(O495*G495,2)</f>
        <v>0</v>
      </c>
      <c r="T495" s="59" t="n">
        <f aca="false">ROUND(R495+S495,2)</f>
        <v>0</v>
      </c>
      <c r="U495" s="0"/>
      <c r="V495" s="0"/>
      <c r="W495" s="0"/>
      <c r="X495" s="0"/>
      <c r="Y495" s="0"/>
      <c r="Z495" s="0"/>
      <c r="AA495" s="0"/>
      <c r="AB495" s="0"/>
      <c r="AC495" s="0"/>
    </row>
    <row r="496" customFormat="false" ht="22.35" hidden="false" customHeight="false" outlineLevel="0" collapsed="false">
      <c r="A496" s="51" t="s">
        <v>913</v>
      </c>
      <c r="B496" s="52" t="s">
        <v>8</v>
      </c>
      <c r="C496" s="53" t="n">
        <v>96121</v>
      </c>
      <c r="D496" s="54" t="s">
        <v>263</v>
      </c>
      <c r="E496" s="55" t="s">
        <v>67</v>
      </c>
      <c r="F496" s="55" t="s">
        <v>665</v>
      </c>
      <c r="G496" s="56" t="n">
        <v>32.91</v>
      </c>
      <c r="H496" s="57"/>
      <c r="I496" s="57"/>
      <c r="J496" s="57"/>
      <c r="K496" s="57" t="n">
        <f aca="false">ROUND((H496*G496),2)</f>
        <v>0</v>
      </c>
      <c r="L496" s="57" t="n">
        <f aca="false">ROUND((I496*G496),2)</f>
        <v>0</v>
      </c>
      <c r="M496" s="57" t="n">
        <f aca="false">ROUND((L496+K496),2)</f>
        <v>0</v>
      </c>
      <c r="N496" s="57" t="n">
        <f aca="false">ROUND((IF(Q496="BDI 1",((1+($T$3/100))*H496),((1+($T$4/100))*H496))),2)</f>
        <v>0</v>
      </c>
      <c r="O496" s="57" t="n">
        <f aca="false">ROUND((IF(Q496="BDI 1",((1+($T$3/100))*I496),((1+($T$4/100))*I496))),2)</f>
        <v>0</v>
      </c>
      <c r="P496" s="57" t="n">
        <f aca="false">ROUND((N496+O496),2)</f>
        <v>0</v>
      </c>
      <c r="Q496" s="58" t="s">
        <v>32</v>
      </c>
      <c r="R496" s="57" t="n">
        <f aca="false">ROUND(N496*G496,2)</f>
        <v>0</v>
      </c>
      <c r="S496" s="57" t="n">
        <f aca="false">ROUND(O496*G496,2)</f>
        <v>0</v>
      </c>
      <c r="T496" s="59" t="n">
        <f aca="false">ROUND(R496+S496,2)</f>
        <v>0</v>
      </c>
      <c r="U496" s="0"/>
      <c r="V496" s="0"/>
      <c r="W496" s="0"/>
      <c r="X496" s="0"/>
      <c r="Y496" s="0"/>
      <c r="Z496" s="0"/>
      <c r="AA496" s="0"/>
      <c r="AB496" s="0"/>
      <c r="AC496" s="0"/>
    </row>
    <row r="497" customFormat="false" ht="32.8" hidden="false" customHeight="false" outlineLevel="0" collapsed="false">
      <c r="A497" s="51" t="s">
        <v>914</v>
      </c>
      <c r="B497" s="52" t="s">
        <v>47</v>
      </c>
      <c r="C497" s="53" t="n">
        <v>789</v>
      </c>
      <c r="D497" s="54" t="s">
        <v>718</v>
      </c>
      <c r="E497" s="55" t="s">
        <v>41</v>
      </c>
      <c r="F497" s="55" t="s">
        <v>665</v>
      </c>
      <c r="G497" s="56" t="n">
        <v>7.68</v>
      </c>
      <c r="H497" s="57"/>
      <c r="I497" s="57"/>
      <c r="J497" s="57"/>
      <c r="K497" s="57" t="n">
        <f aca="false">ROUND((H497*G497),2)</f>
        <v>0</v>
      </c>
      <c r="L497" s="57" t="n">
        <f aca="false">ROUND((I497*G497),2)</f>
        <v>0</v>
      </c>
      <c r="M497" s="57" t="n">
        <f aca="false">ROUND((L497+K497),2)</f>
        <v>0</v>
      </c>
      <c r="N497" s="57" t="n">
        <f aca="false">ROUND((IF(Q497="BDI 1",((1+($T$3/100))*H497),((1+($T$4/100))*H497))),2)</f>
        <v>0</v>
      </c>
      <c r="O497" s="57" t="n">
        <f aca="false">ROUND((IF(Q497="BDI 1",((1+($T$3/100))*I497),((1+($T$4/100))*I497))),2)</f>
        <v>0</v>
      </c>
      <c r="P497" s="57" t="n">
        <f aca="false">ROUND((N497+O497),2)</f>
        <v>0</v>
      </c>
      <c r="Q497" s="58" t="s">
        <v>32</v>
      </c>
      <c r="R497" s="57" t="n">
        <f aca="false">ROUND(N497*G497,2)</f>
        <v>0</v>
      </c>
      <c r="S497" s="57" t="n">
        <f aca="false">ROUND(O497*G497,2)</f>
        <v>0</v>
      </c>
      <c r="T497" s="59" t="n">
        <f aca="false">ROUND(R497+S497,2)</f>
        <v>0</v>
      </c>
      <c r="U497" s="0"/>
      <c r="V497" s="0"/>
      <c r="W497" s="0"/>
      <c r="X497" s="0"/>
      <c r="Y497" s="0"/>
      <c r="Z497" s="0"/>
      <c r="AA497" s="0"/>
      <c r="AB497" s="0"/>
      <c r="AC497" s="0"/>
    </row>
    <row r="498" customFormat="false" ht="32.8" hidden="false" customHeight="false" outlineLevel="0" collapsed="false">
      <c r="A498" s="51" t="s">
        <v>915</v>
      </c>
      <c r="B498" s="52" t="s">
        <v>8</v>
      </c>
      <c r="C498" s="53" t="n">
        <v>91338</v>
      </c>
      <c r="D498" s="54" t="s">
        <v>720</v>
      </c>
      <c r="E498" s="55" t="s">
        <v>41</v>
      </c>
      <c r="F498" s="55" t="s">
        <v>665</v>
      </c>
      <c r="G498" s="56" t="n">
        <v>6.72</v>
      </c>
      <c r="H498" s="57"/>
      <c r="I498" s="57"/>
      <c r="J498" s="57"/>
      <c r="K498" s="57" t="n">
        <f aca="false">ROUND((H498*G498),2)</f>
        <v>0</v>
      </c>
      <c r="L498" s="57" t="n">
        <f aca="false">ROUND((I498*G498),2)</f>
        <v>0</v>
      </c>
      <c r="M498" s="57" t="n">
        <f aca="false">ROUND((L498+K498),2)</f>
        <v>0</v>
      </c>
      <c r="N498" s="57" t="n">
        <f aca="false">ROUND((IF(Q498="BDI 1",((1+($T$3/100))*H498),((1+($T$4/100))*H498))),2)</f>
        <v>0</v>
      </c>
      <c r="O498" s="57" t="n">
        <f aca="false">ROUND((IF(Q498="BDI 1",((1+($T$3/100))*I498),((1+($T$4/100))*I498))),2)</f>
        <v>0</v>
      </c>
      <c r="P498" s="57" t="n">
        <f aca="false">ROUND((N498+O498),2)</f>
        <v>0</v>
      </c>
      <c r="Q498" s="58" t="s">
        <v>32</v>
      </c>
      <c r="R498" s="57" t="n">
        <f aca="false">ROUND(N498*G498,2)</f>
        <v>0</v>
      </c>
      <c r="S498" s="57" t="n">
        <f aca="false">ROUND(O498*G498,2)</f>
        <v>0</v>
      </c>
      <c r="T498" s="59" t="n">
        <f aca="false">ROUND(R498+S498,2)</f>
        <v>0</v>
      </c>
      <c r="U498" s="0"/>
      <c r="V498" s="0"/>
      <c r="W498" s="0"/>
      <c r="X498" s="0"/>
      <c r="Y498" s="0"/>
      <c r="Z498" s="0"/>
      <c r="AA498" s="0"/>
      <c r="AB498" s="0"/>
      <c r="AC498" s="0"/>
    </row>
    <row r="499" customFormat="false" ht="22.35" hidden="false" customHeight="false" outlineLevel="0" collapsed="false">
      <c r="A499" s="51" t="s">
        <v>916</v>
      </c>
      <c r="B499" s="52" t="s">
        <v>8</v>
      </c>
      <c r="C499" s="53" t="n">
        <v>88497</v>
      </c>
      <c r="D499" s="54" t="s">
        <v>917</v>
      </c>
      <c r="E499" s="55" t="s">
        <v>41</v>
      </c>
      <c r="F499" s="55" t="s">
        <v>665</v>
      </c>
      <c r="G499" s="56" t="n">
        <v>83.54</v>
      </c>
      <c r="H499" s="57"/>
      <c r="I499" s="57"/>
      <c r="J499" s="57"/>
      <c r="K499" s="57" t="n">
        <f aca="false">ROUND((H499*G499),2)</f>
        <v>0</v>
      </c>
      <c r="L499" s="57" t="n">
        <f aca="false">ROUND((I499*G499),2)</f>
        <v>0</v>
      </c>
      <c r="M499" s="57" t="n">
        <f aca="false">ROUND((L499+K499),2)</f>
        <v>0</v>
      </c>
      <c r="N499" s="57" t="n">
        <f aca="false">ROUND((IF(Q499="BDI 1",((1+($T$3/100))*H499),((1+($T$4/100))*H499))),2)</f>
        <v>0</v>
      </c>
      <c r="O499" s="57" t="n">
        <f aca="false">ROUND((IF(Q499="BDI 1",((1+($T$3/100))*I499),((1+($T$4/100))*I499))),2)</f>
        <v>0</v>
      </c>
      <c r="P499" s="57" t="n">
        <f aca="false">ROUND((N499+O499),2)</f>
        <v>0</v>
      </c>
      <c r="Q499" s="58" t="s">
        <v>32</v>
      </c>
      <c r="R499" s="57" t="n">
        <f aca="false">ROUND(N499*G499,2)</f>
        <v>0</v>
      </c>
      <c r="S499" s="57" t="n">
        <f aca="false">ROUND(O499*G499,2)</f>
        <v>0</v>
      </c>
      <c r="T499" s="59" t="n">
        <f aca="false">ROUND(R499+S499,2)</f>
        <v>0</v>
      </c>
      <c r="U499" s="0"/>
      <c r="V499" s="0"/>
      <c r="W499" s="0"/>
      <c r="X499" s="0"/>
      <c r="Y499" s="0"/>
      <c r="Z499" s="0"/>
      <c r="AA499" s="0"/>
      <c r="AB499" s="0"/>
      <c r="AC499" s="0"/>
    </row>
    <row r="500" customFormat="false" ht="22.35" hidden="false" customHeight="false" outlineLevel="0" collapsed="false">
      <c r="A500" s="51" t="s">
        <v>918</v>
      </c>
      <c r="B500" s="52" t="s">
        <v>8</v>
      </c>
      <c r="C500" s="53" t="n">
        <v>88485</v>
      </c>
      <c r="D500" s="54" t="s">
        <v>328</v>
      </c>
      <c r="E500" s="55" t="s">
        <v>41</v>
      </c>
      <c r="F500" s="55" t="s">
        <v>665</v>
      </c>
      <c r="G500" s="56" t="n">
        <v>137.76</v>
      </c>
      <c r="H500" s="57"/>
      <c r="I500" s="57"/>
      <c r="J500" s="57"/>
      <c r="K500" s="57" t="n">
        <f aca="false">ROUND((H500*G500),2)</f>
        <v>0</v>
      </c>
      <c r="L500" s="57" t="n">
        <f aca="false">ROUND((I500*G500),2)</f>
        <v>0</v>
      </c>
      <c r="M500" s="57" t="n">
        <f aca="false">ROUND((L500+K500),2)</f>
        <v>0</v>
      </c>
      <c r="N500" s="57" t="n">
        <f aca="false">ROUND((IF(Q500="BDI 1",((1+($T$3/100))*H500),((1+($T$4/100))*H500))),2)</f>
        <v>0</v>
      </c>
      <c r="O500" s="57" t="n">
        <f aca="false">ROUND((IF(Q500="BDI 1",((1+($T$3/100))*I500),((1+($T$4/100))*I500))),2)</f>
        <v>0</v>
      </c>
      <c r="P500" s="57" t="n">
        <f aca="false">ROUND((N500+O500),2)</f>
        <v>0</v>
      </c>
      <c r="Q500" s="58" t="s">
        <v>32</v>
      </c>
      <c r="R500" s="57" t="n">
        <f aca="false">ROUND(N500*G500,2)</f>
        <v>0</v>
      </c>
      <c r="S500" s="57" t="n">
        <f aca="false">ROUND(O500*G500,2)</f>
        <v>0</v>
      </c>
      <c r="T500" s="59" t="n">
        <f aca="false">ROUND(R500+S500,2)</f>
        <v>0</v>
      </c>
      <c r="U500" s="0"/>
      <c r="V500" s="0"/>
      <c r="W500" s="0"/>
      <c r="X500" s="0"/>
      <c r="Y500" s="0"/>
      <c r="Z500" s="0"/>
      <c r="AA500" s="0"/>
      <c r="AB500" s="0"/>
      <c r="AC500" s="0"/>
    </row>
    <row r="501" customFormat="false" ht="22.35" hidden="false" customHeight="false" outlineLevel="0" collapsed="false">
      <c r="A501" s="51" t="s">
        <v>919</v>
      </c>
      <c r="B501" s="52" t="s">
        <v>8</v>
      </c>
      <c r="C501" s="53" t="n">
        <v>88489</v>
      </c>
      <c r="D501" s="54" t="s">
        <v>330</v>
      </c>
      <c r="E501" s="55" t="s">
        <v>41</v>
      </c>
      <c r="F501" s="55" t="s">
        <v>665</v>
      </c>
      <c r="G501" s="56" t="n">
        <v>137.76</v>
      </c>
      <c r="H501" s="57"/>
      <c r="I501" s="57"/>
      <c r="J501" s="57"/>
      <c r="K501" s="57" t="n">
        <f aca="false">ROUND((H501*G501),2)</f>
        <v>0</v>
      </c>
      <c r="L501" s="57" t="n">
        <f aca="false">ROUND((I501*G501),2)</f>
        <v>0</v>
      </c>
      <c r="M501" s="57" t="n">
        <f aca="false">ROUND((L501+K501),2)</f>
        <v>0</v>
      </c>
      <c r="N501" s="57" t="n">
        <f aca="false">ROUND((IF(Q501="BDI 1",((1+($T$3/100))*H501),((1+($T$4/100))*H501))),2)</f>
        <v>0</v>
      </c>
      <c r="O501" s="57" t="n">
        <f aca="false">ROUND((IF(Q501="BDI 1",((1+($T$3/100))*I501),((1+($T$4/100))*I501))),2)</f>
        <v>0</v>
      </c>
      <c r="P501" s="57" t="n">
        <f aca="false">ROUND((N501+O501),2)</f>
        <v>0</v>
      </c>
      <c r="Q501" s="58" t="s">
        <v>32</v>
      </c>
      <c r="R501" s="57" t="n">
        <f aca="false">ROUND(N501*G501,2)</f>
        <v>0</v>
      </c>
      <c r="S501" s="57" t="n">
        <f aca="false">ROUND(O501*G501,2)</f>
        <v>0</v>
      </c>
      <c r="T501" s="59" t="n">
        <f aca="false">ROUND(R501+S501,2)</f>
        <v>0</v>
      </c>
      <c r="U501" s="0"/>
      <c r="V501" s="0"/>
      <c r="W501" s="0"/>
      <c r="X501" s="0"/>
      <c r="Y501" s="0"/>
      <c r="Z501" s="0"/>
      <c r="AA501" s="0"/>
      <c r="AB501" s="0"/>
      <c r="AC501" s="0"/>
    </row>
    <row r="502" customFormat="false" ht="32.8" hidden="false" customHeight="false" outlineLevel="0" collapsed="false">
      <c r="A502" s="51" t="s">
        <v>920</v>
      </c>
      <c r="B502" s="52" t="s">
        <v>8</v>
      </c>
      <c r="C502" s="53" t="n">
        <v>87251</v>
      </c>
      <c r="D502" s="54" t="s">
        <v>304</v>
      </c>
      <c r="E502" s="55" t="s">
        <v>41</v>
      </c>
      <c r="F502" s="55" t="s">
        <v>665</v>
      </c>
      <c r="G502" s="56" t="n">
        <v>50.45</v>
      </c>
      <c r="H502" s="57"/>
      <c r="I502" s="57"/>
      <c r="J502" s="57"/>
      <c r="K502" s="57" t="n">
        <f aca="false">ROUND((H502*G502),2)</f>
        <v>0</v>
      </c>
      <c r="L502" s="57" t="n">
        <f aca="false">ROUND((I502*G502),2)</f>
        <v>0</v>
      </c>
      <c r="M502" s="57" t="n">
        <f aca="false">ROUND((L502+K502),2)</f>
        <v>0</v>
      </c>
      <c r="N502" s="57" t="n">
        <f aca="false">ROUND((IF(Q502="BDI 1",((1+($T$3/100))*H502),((1+($T$4/100))*H502))),2)</f>
        <v>0</v>
      </c>
      <c r="O502" s="57" t="n">
        <f aca="false">ROUND((IF(Q502="BDI 1",((1+($T$3/100))*I502),((1+($T$4/100))*I502))),2)</f>
        <v>0</v>
      </c>
      <c r="P502" s="57" t="n">
        <f aca="false">ROUND((N502+O502),2)</f>
        <v>0</v>
      </c>
      <c r="Q502" s="58" t="s">
        <v>32</v>
      </c>
      <c r="R502" s="57" t="n">
        <f aca="false">ROUND(N502*G502,2)</f>
        <v>0</v>
      </c>
      <c r="S502" s="57" t="n">
        <f aca="false">ROUND(O502*G502,2)</f>
        <v>0</v>
      </c>
      <c r="T502" s="59" t="n">
        <f aca="false">ROUND(R502+S502,2)</f>
        <v>0</v>
      </c>
      <c r="U502" s="0"/>
      <c r="V502" s="0"/>
      <c r="W502" s="0"/>
      <c r="X502" s="0"/>
      <c r="Y502" s="0"/>
      <c r="Z502" s="0"/>
      <c r="AA502" s="0"/>
      <c r="AB502" s="0"/>
      <c r="AC502" s="0"/>
    </row>
    <row r="503" customFormat="false" ht="15" hidden="false" customHeight="false" outlineLevel="0" collapsed="false">
      <c r="A503" s="63"/>
      <c r="B503" s="63"/>
      <c r="C503" s="64"/>
      <c r="D503" s="65"/>
      <c r="E503" s="64"/>
      <c r="F503" s="64"/>
      <c r="G503" s="66"/>
      <c r="H503" s="66"/>
      <c r="I503" s="66"/>
      <c r="J503" s="67"/>
      <c r="K503" s="67"/>
      <c r="L503" s="67"/>
      <c r="M503" s="67"/>
      <c r="N503" s="34"/>
      <c r="O503" s="34"/>
      <c r="P503" s="34"/>
      <c r="Q503" s="34"/>
      <c r="R503" s="34"/>
      <c r="S503" s="34"/>
      <c r="T503" s="35"/>
      <c r="U503" s="0"/>
      <c r="V503" s="0"/>
      <c r="W503" s="0"/>
      <c r="X503" s="0"/>
      <c r="Y503" s="0"/>
      <c r="Z503" s="0"/>
      <c r="AA503" s="0"/>
      <c r="AB503" s="0"/>
      <c r="AC503" s="0"/>
    </row>
    <row r="504" customFormat="false" ht="15" hidden="false" customHeight="false" outlineLevel="0" collapsed="false">
      <c r="A504" s="36" t="n">
        <v>27</v>
      </c>
      <c r="B504" s="37"/>
      <c r="C504" s="38"/>
      <c r="D504" s="39" t="s">
        <v>921</v>
      </c>
      <c r="E504" s="40"/>
      <c r="F504" s="40"/>
      <c r="G504" s="41"/>
      <c r="H504" s="41"/>
      <c r="I504" s="41"/>
      <c r="J504" s="42"/>
      <c r="K504" s="43" t="n">
        <f aca="false">ROUND(SUM(K505),2)</f>
        <v>0</v>
      </c>
      <c r="L504" s="43" t="n">
        <f aca="false">ROUND(SUM(L505),2)</f>
        <v>0</v>
      </c>
      <c r="M504" s="43" t="n">
        <f aca="false">ROUND(SUM(M505),2)</f>
        <v>0</v>
      </c>
      <c r="N504" s="44"/>
      <c r="O504" s="44"/>
      <c r="P504" s="44"/>
      <c r="Q504" s="44"/>
      <c r="R504" s="43" t="n">
        <f aca="false">ROUND(SUM(R505),2)</f>
        <v>0</v>
      </c>
      <c r="S504" s="43" t="n">
        <f aca="false">ROUND(SUM(S505),2)</f>
        <v>0</v>
      </c>
      <c r="T504" s="43" t="n">
        <f aca="false">ROUND(SUM(T505),2)</f>
        <v>0</v>
      </c>
    </row>
    <row r="505" customFormat="false" ht="22.35" hidden="false" customHeight="false" outlineLevel="0" collapsed="false">
      <c r="A505" s="51" t="s">
        <v>922</v>
      </c>
      <c r="B505" s="52" t="s">
        <v>8</v>
      </c>
      <c r="C505" s="53" t="n">
        <v>99814</v>
      </c>
      <c r="D505" s="54" t="s">
        <v>745</v>
      </c>
      <c r="E505" s="55" t="s">
        <v>41</v>
      </c>
      <c r="F505" s="55" t="s">
        <v>665</v>
      </c>
      <c r="G505" s="56" t="n">
        <v>2636.84</v>
      </c>
      <c r="H505" s="57"/>
      <c r="I505" s="57"/>
      <c r="J505" s="57"/>
      <c r="K505" s="57" t="n">
        <f aca="false">ROUND((H505*G505),2)</f>
        <v>0</v>
      </c>
      <c r="L505" s="57" t="n">
        <f aca="false">ROUND((I505*G505),2)</f>
        <v>0</v>
      </c>
      <c r="M505" s="57" t="n">
        <f aca="false">ROUND((L505+K505),2)</f>
        <v>0</v>
      </c>
      <c r="N505" s="57" t="n">
        <f aca="false">ROUND((IF(Q505="BDI 1",((1+($T$3/100))*H505),((1+($T$4/100))*H505))),2)</f>
        <v>0</v>
      </c>
      <c r="O505" s="57" t="n">
        <f aca="false">ROUND((IF(Q505="BDI 1",((1+($T$3/100))*I505),((1+($T$4/100))*I505))),2)</f>
        <v>0</v>
      </c>
      <c r="P505" s="57" t="n">
        <f aca="false">ROUND((N505+O505),2)</f>
        <v>0</v>
      </c>
      <c r="Q505" s="58" t="s">
        <v>32</v>
      </c>
      <c r="R505" s="57" t="n">
        <f aca="false">ROUND(N505*G505,2)</f>
        <v>0</v>
      </c>
      <c r="S505" s="57" t="n">
        <f aca="false">ROUND(O505*G505,2)</f>
        <v>0</v>
      </c>
      <c r="T505" s="59" t="n">
        <f aca="false">ROUND(R505+S505,2)</f>
        <v>0</v>
      </c>
      <c r="U505" s="0"/>
      <c r="V505" s="0"/>
      <c r="W505" s="0"/>
      <c r="X505" s="0"/>
      <c r="Y505" s="0"/>
      <c r="Z505" s="0"/>
      <c r="AA505" s="0"/>
      <c r="AB505" s="0"/>
      <c r="AC505" s="0"/>
    </row>
    <row r="506" customFormat="false" ht="15" hidden="false" customHeight="false" outlineLevel="0" collapsed="false">
      <c r="A506" s="63"/>
      <c r="B506" s="63"/>
      <c r="C506" s="64"/>
      <c r="D506" s="65"/>
      <c r="E506" s="64"/>
      <c r="F506" s="64"/>
      <c r="G506" s="66"/>
      <c r="H506" s="66"/>
      <c r="I506" s="66"/>
      <c r="J506" s="67"/>
      <c r="K506" s="67"/>
      <c r="L506" s="67"/>
      <c r="M506" s="67"/>
      <c r="N506" s="34"/>
      <c r="O506" s="34"/>
      <c r="P506" s="34"/>
      <c r="Q506" s="34"/>
      <c r="R506" s="34"/>
      <c r="S506" s="34"/>
      <c r="T506" s="35"/>
      <c r="U506" s="0"/>
      <c r="V506" s="0"/>
      <c r="W506" s="0"/>
      <c r="X506" s="0"/>
      <c r="Y506" s="0"/>
      <c r="Z506" s="0"/>
      <c r="AA506" s="0"/>
      <c r="AB506" s="0"/>
      <c r="AC506" s="0"/>
    </row>
    <row r="507" customFormat="false" ht="15" hidden="false" customHeight="false" outlineLevel="0" collapsed="false">
      <c r="A507" s="68" t="s">
        <v>923</v>
      </c>
      <c r="B507" s="69"/>
      <c r="C507" s="69"/>
      <c r="D507" s="69"/>
      <c r="E507" s="69"/>
      <c r="F507" s="69"/>
      <c r="G507" s="69"/>
      <c r="H507" s="69"/>
      <c r="I507" s="69"/>
      <c r="J507" s="69"/>
      <c r="K507" s="70" t="n">
        <f aca="false">K9+K25+K29+K61+K107+K115+K118+K127+K136+K147+K157+K165+K173+K270+K325+K337+K352+K365+K369+K379+K390+K416+K430+K467+K477+K504+K492</f>
        <v>0</v>
      </c>
      <c r="L507" s="70" t="n">
        <f aca="false">L9+L25+L29+L61+L107+L115+L118+L127+L136+L147+L157+L165+L173+L270+L325+L337+L352+L365+L369+L379+L390+L416+L430+L467+L477+L504+L492</f>
        <v>0</v>
      </c>
      <c r="M507" s="70" t="n">
        <f aca="false">M9+M25+M29+M61+M107+M115+M118+M127+M136+M147+M157+M165+M173+M270+M325+M337+M352+M365+M369+M379+M390+M416+M430+M467+M477+M504+M492</f>
        <v>0</v>
      </c>
      <c r="N507" s="69"/>
      <c r="O507" s="69"/>
      <c r="P507" s="69"/>
      <c r="Q507" s="71"/>
      <c r="R507" s="70" t="n">
        <f aca="false">R9+R25+R29+R61+R107+R115+R118+R127+R136+R147+R157+R165+R173+R270+R325+R337+R352+R365+R369+R379+R390+R416+R430+R467+R477+R504+R492</f>
        <v>0</v>
      </c>
      <c r="S507" s="70" t="n">
        <f aca="false">S9+S25+S29+S61+S107+S115+S118+S127+S136+S147+S157+S165+S173+S270+S325+S337+S352+S365+S369+S379+S390+S416+S430+S467+S477+S504+S492</f>
        <v>0</v>
      </c>
      <c r="T507" s="70" t="n">
        <f aca="false">T9+T25+T29+T61+T107+T115+T118+T127+T136+T147+T157+T165+T173+T270+T325+T337+T352+T365+T369+T379+T390+T416+T430+T467+T477+T504+T492</f>
        <v>0</v>
      </c>
    </row>
    <row r="508" customFormat="false" ht="15" hidden="false" customHeight="false" outlineLevel="0" collapsed="false">
      <c r="A508" s="72"/>
      <c r="B508" s="72"/>
      <c r="C508" s="72"/>
      <c r="D508" s="72"/>
      <c r="E508" s="72"/>
      <c r="F508" s="72"/>
      <c r="G508" s="73"/>
      <c r="H508" s="73"/>
      <c r="I508" s="73"/>
      <c r="J508" s="74"/>
      <c r="K508" s="74"/>
      <c r="L508" s="75"/>
      <c r="M508" s="75"/>
      <c r="N508" s="74"/>
      <c r="O508" s="74"/>
      <c r="P508" s="76"/>
      <c r="Q508" s="76"/>
      <c r="R508" s="76"/>
      <c r="S508" s="76"/>
      <c r="T508" s="77"/>
    </row>
    <row r="509" customFormat="false" ht="15" hidden="false" customHeight="false" outlineLevel="0" collapsed="false">
      <c r="A509" s="78"/>
      <c r="B509" s="78"/>
      <c r="C509" s="78"/>
      <c r="D509" s="79"/>
      <c r="E509" s="78"/>
      <c r="F509" s="78"/>
      <c r="G509" s="78"/>
      <c r="H509" s="79"/>
      <c r="I509" s="78"/>
      <c r="J509" s="78"/>
      <c r="K509" s="78"/>
      <c r="L509" s="78"/>
      <c r="M509" s="78"/>
      <c r="N509" s="80"/>
      <c r="O509" s="81"/>
      <c r="P509" s="80"/>
      <c r="Q509" s="80"/>
      <c r="R509" s="80" t="s">
        <v>924</v>
      </c>
      <c r="S509" s="82" t="n">
        <v>45953</v>
      </c>
      <c r="T509" s="82"/>
    </row>
    <row r="510" customFormat="false" ht="15" hidden="false" customHeight="false" outlineLevel="0" collapsed="false">
      <c r="A510" s="78"/>
      <c r="B510" s="78"/>
      <c r="C510" s="78"/>
      <c r="D510" s="79"/>
      <c r="E510" s="78"/>
      <c r="F510" s="78"/>
      <c r="G510" s="78"/>
      <c r="H510" s="78"/>
      <c r="I510" s="79"/>
      <c r="J510" s="80"/>
      <c r="K510" s="80"/>
      <c r="L510" s="80"/>
      <c r="M510" s="83"/>
      <c r="N510" s="83"/>
      <c r="O510" s="84"/>
      <c r="P510" s="83"/>
      <c r="Q510" s="80"/>
      <c r="R510" s="85"/>
      <c r="S510" s="85"/>
      <c r="T510" s="86"/>
    </row>
    <row r="511" customFormat="false" ht="15" hidden="false" customHeight="false" outlineLevel="0" collapsed="false">
      <c r="A511" s="78"/>
      <c r="B511" s="78"/>
      <c r="C511" s="78"/>
      <c r="D511" s="78"/>
      <c r="E511" s="78"/>
      <c r="F511" s="78"/>
      <c r="G511" s="78"/>
      <c r="H511" s="78"/>
      <c r="I511" s="78"/>
      <c r="J511" s="78"/>
      <c r="K511" s="78"/>
      <c r="L511" s="78"/>
      <c r="M511" s="83"/>
      <c r="N511" s="83"/>
      <c r="O511" s="84"/>
      <c r="P511" s="87"/>
      <c r="Q511" s="81"/>
      <c r="R511" s="80" t="s">
        <v>925</v>
      </c>
      <c r="S511" s="80" t="e">
        <f aca="false">#REF!</f>
        <v>#REF!</v>
      </c>
      <c r="T511" s="88"/>
    </row>
    <row r="512" customFormat="false" ht="15" hidden="false" customHeight="false" outlineLevel="0" collapsed="false">
      <c r="A512" s="78"/>
      <c r="B512" s="78"/>
      <c r="C512" s="78"/>
      <c r="D512" s="79"/>
      <c r="E512" s="78"/>
      <c r="F512" s="78"/>
      <c r="G512" s="78"/>
      <c r="H512" s="79"/>
      <c r="I512" s="78"/>
      <c r="J512" s="80"/>
      <c r="K512" s="80"/>
      <c r="L512" s="80"/>
      <c r="M512" s="89"/>
      <c r="N512" s="89"/>
      <c r="O512" s="88"/>
      <c r="P512" s="81"/>
      <c r="Q512" s="81"/>
      <c r="R512" s="90" t="s">
        <v>926</v>
      </c>
      <c r="S512" s="89" t="e">
        <f aca="false">#REF!</f>
        <v>#REF!</v>
      </c>
      <c r="T512" s="88"/>
    </row>
    <row r="513" customFormat="false" ht="15" hidden="false" customHeight="false" outlineLevel="0" collapsed="false">
      <c r="A513" s="91"/>
      <c r="B513" s="91"/>
      <c r="C513" s="91"/>
      <c r="D513" s="91"/>
      <c r="E513" s="91"/>
      <c r="F513" s="91"/>
      <c r="G513" s="92"/>
      <c r="H513" s="92"/>
      <c r="I513" s="92"/>
      <c r="J513" s="93"/>
      <c r="K513" s="93"/>
      <c r="L513" s="93"/>
      <c r="M513" s="93"/>
      <c r="N513" s="93"/>
      <c r="O513" s="93"/>
      <c r="P513" s="94"/>
      <c r="Q513" s="94"/>
      <c r="R513" s="94"/>
      <c r="S513" s="94"/>
      <c r="T513" s="95"/>
    </row>
    <row r="514" customFormat="false" ht="15" hidden="false" customHeight="false" outlineLevel="0" collapsed="false">
      <c r="A514" s="81"/>
      <c r="B514" s="81"/>
      <c r="C514" s="81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  <c r="S514" s="81"/>
      <c r="T514" s="96"/>
    </row>
    <row r="515" customFormat="false" ht="15" hidden="false" customHeight="false" outlineLevel="0" collapsed="false">
      <c r="H515" s="81"/>
    </row>
    <row r="516" customFormat="false" ht="15" hidden="false" customHeight="false" outlineLevel="0" collapsed="false">
      <c r="H516" s="81"/>
      <c r="T516" s="97"/>
    </row>
    <row r="517" customFormat="false" ht="15" hidden="false" customHeight="false" outlineLevel="0" collapsed="false">
      <c r="H517" s="81"/>
    </row>
    <row r="518" customFormat="false" ht="15" hidden="false" customHeight="false" outlineLevel="0" collapsed="false">
      <c r="H518" s="81"/>
      <c r="T518" s="97"/>
    </row>
    <row r="519" customFormat="false" ht="15" hidden="false" customHeight="false" outlineLevel="0" collapsed="false">
      <c r="H519" s="81"/>
    </row>
    <row r="520" customFormat="false" ht="15" hidden="false" customHeight="false" outlineLevel="0" collapsed="false">
      <c r="H520" s="81"/>
    </row>
    <row r="521" customFormat="false" ht="15" hidden="false" customHeight="false" outlineLevel="0" collapsed="false">
      <c r="H521" s="81"/>
    </row>
    <row r="522" customFormat="false" ht="15" hidden="false" customHeight="false" outlineLevel="0" collapsed="false">
      <c r="H522" s="81"/>
    </row>
    <row r="523" customFormat="false" ht="15" hidden="false" customHeight="false" outlineLevel="0" collapsed="false">
      <c r="H523" s="81"/>
    </row>
    <row r="524" customFormat="false" ht="15" hidden="false" customHeight="false" outlineLevel="0" collapsed="false">
      <c r="H524" s="81"/>
    </row>
    <row r="525" customFormat="false" ht="15" hidden="false" customHeight="false" outlineLevel="0" collapsed="false">
      <c r="H525" s="81"/>
    </row>
    <row r="526" customFormat="false" ht="15" hidden="false" customHeight="false" outlineLevel="0" collapsed="false">
      <c r="H526" s="81"/>
    </row>
    <row r="527" customFormat="false" ht="15" hidden="false" customHeight="false" outlineLevel="0" collapsed="false">
      <c r="H527" s="81"/>
    </row>
    <row r="528" customFormat="false" ht="15" hidden="false" customHeight="false" outlineLevel="0" collapsed="false">
      <c r="H528" s="81"/>
    </row>
    <row r="529" customFormat="false" ht="15" hidden="false" customHeight="false" outlineLevel="0" collapsed="false">
      <c r="H529" s="81"/>
    </row>
    <row r="530" customFormat="false" ht="15" hidden="false" customHeight="false" outlineLevel="0" collapsed="false">
      <c r="H530" s="81"/>
    </row>
    <row r="531" customFormat="false" ht="15" hidden="false" customHeight="false" outlineLevel="0" collapsed="false">
      <c r="H531" s="81"/>
    </row>
    <row r="532" customFormat="false" ht="15" hidden="false" customHeight="false" outlineLevel="0" collapsed="false">
      <c r="H532" s="81"/>
    </row>
    <row r="533" customFormat="false" ht="15" hidden="false" customHeight="false" outlineLevel="0" collapsed="false">
      <c r="H533" s="81"/>
    </row>
    <row r="534" customFormat="false" ht="15" hidden="false" customHeight="false" outlineLevel="0" collapsed="false">
      <c r="H534" s="81"/>
    </row>
    <row r="535" customFormat="false" ht="15" hidden="false" customHeight="false" outlineLevel="0" collapsed="false">
      <c r="H535" s="81"/>
    </row>
    <row r="536" customFormat="false" ht="15" hidden="false" customHeight="false" outlineLevel="0" collapsed="false">
      <c r="H536" s="81"/>
    </row>
    <row r="537" customFormat="false" ht="15" hidden="false" customHeight="false" outlineLevel="0" collapsed="false">
      <c r="H537" s="81"/>
    </row>
    <row r="538" customFormat="false" ht="15" hidden="false" customHeight="false" outlineLevel="0" collapsed="false">
      <c r="H538" s="81"/>
    </row>
    <row r="539" customFormat="false" ht="15" hidden="false" customHeight="false" outlineLevel="0" collapsed="false">
      <c r="H539" s="81"/>
    </row>
    <row r="540" customFormat="false" ht="15" hidden="false" customHeight="false" outlineLevel="0" collapsed="false">
      <c r="H540" s="81"/>
    </row>
    <row r="541" customFormat="false" ht="15" hidden="false" customHeight="false" outlineLevel="0" collapsed="false">
      <c r="H541" s="81"/>
    </row>
    <row r="542" customFormat="false" ht="15" hidden="false" customHeight="false" outlineLevel="0" collapsed="false">
      <c r="H542" s="81"/>
    </row>
  </sheetData>
  <mergeCells count="17">
    <mergeCell ref="A1:T1"/>
    <mergeCell ref="A2:T2"/>
    <mergeCell ref="C3:P3"/>
    <mergeCell ref="C4:P4"/>
    <mergeCell ref="C5:P5"/>
    <mergeCell ref="A6:A7"/>
    <mergeCell ref="B6:B7"/>
    <mergeCell ref="C6:C7"/>
    <mergeCell ref="D6:D7"/>
    <mergeCell ref="E6:E7"/>
    <mergeCell ref="G6:G7"/>
    <mergeCell ref="H6:J6"/>
    <mergeCell ref="K6:M6"/>
    <mergeCell ref="N6:P6"/>
    <mergeCell ref="Q6:Q7"/>
    <mergeCell ref="R6:T6"/>
    <mergeCell ref="S509:T509"/>
  </mergeCells>
  <dataValidations count="1">
    <dataValidation allowBlank="true" errorStyle="stop" operator="between" showDropDown="false" showErrorMessage="true" showInputMessage="true" sqref="Q11:Q12 Q14:Q15 Q17:Q19 Q21:Q23 Q27 Q31:Q33 Q35:Q44 Q46:Q54 Q56 Q58:Q59 Q63:Q68 Q70:Q72 Q74:Q81 Q83:Q91 Q94:Q97 Q99:Q102 Q104:Q105 Q109:Q110 Q112:Q113 Q116 Q120:Q122 Q124:Q125 Q129:Q130 Q132:Q134 Q138:Q140 Q142 Q144:Q145 Q149:Q150 Q152 Q154:Q155 Q159 Q161:Q163 Q167:Q168 Q170:Q171 Q175 Q177:Q179 Q181:Q184 Q186:Q208 Q210:Q211 Q213:Q216 Q218:Q223 Q225:Q226 Q228:Q229 Q231:Q251 Q253:Q265 Q267:Q268 Q272:Q279 Q281:Q286 Q288:Q294 Q296 Q298:Q304 Q306:Q312 Q314:Q317 Q319:Q320 Q322:Q323 Q326:Q335 Q338:Q350 Q354:Q358 Q360:Q361 Q363 Q366:Q367 Q371:Q372 Q374:Q377 Q381:Q382 Q384:Q385 Q387:Q388 Q392:Q395 Q397:Q399 Q402:Q404 Q406:Q408 Q410:Q412 Q414 Q418:Q419 Q421:Q428 Q432:Q433 Q435:Q437 Q439:Q443 Q445:Q451 Q453 Q455:Q461 Q463 Q465 Q468:Q475 Q478:Q490 Q493:Q502 Q505" type="list">
      <formula1>"BDI 1,BDI 2"</formula1>
      <formula2>0</formula2>
    </dataValidation>
  </dataValidations>
  <printOptions headings="false" gridLines="false" gridLinesSet="true" horizontalCentered="true" verticalCentered="false"/>
  <pageMargins left="0.236111111111111" right="0.236111111111111" top="0.331944444444444" bottom="0.747916666666667" header="0.315277777777778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true">
    <oddHeader>&amp;L                                                                                                                                                     &amp;C&amp;"Arial,Normal"&amp;10PREFEITURA MUNICIPAL DE CAMPO BOM
Departamento de Planejamento</oddHeader>
    <oddFooter/>
    <evenHeader/>
    <even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8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75" activeCellId="0" sqref="J75"/>
    </sheetView>
  </sheetViews>
  <sheetFormatPr defaultColWidth="8.6796875" defaultRowHeight="15" zeroHeight="false" outlineLevelRow="0" outlineLevelCol="0"/>
  <cols>
    <col collapsed="false" customWidth="true" hidden="false" outlineLevel="0" max="17" min="17" style="0" width="21.14"/>
  </cols>
  <sheetData>
    <row r="1" customFormat="false" ht="15" hidden="false" customHeight="false" outlineLevel="0" collapsed="false">
      <c r="A1" s="0" t="n">
        <v>7.5</v>
      </c>
    </row>
    <row r="2" customFormat="false" ht="15" hidden="false" customHeight="false" outlineLevel="0" collapsed="false">
      <c r="A2" s="0" t="n">
        <v>9</v>
      </c>
    </row>
    <row r="3" customFormat="false" ht="15" hidden="false" customHeight="false" outlineLevel="0" collapsed="false">
      <c r="A3" s="0" t="n">
        <v>2.52</v>
      </c>
    </row>
    <row r="4" customFormat="false" ht="15" hidden="false" customHeight="false" outlineLevel="0" collapsed="false">
      <c r="A4" s="0" t="n">
        <v>3.15</v>
      </c>
    </row>
    <row r="5" customFormat="false" ht="15" hidden="false" customHeight="false" outlineLevel="0" collapsed="false">
      <c r="A5" s="0" t="n">
        <v>3.84</v>
      </c>
    </row>
    <row r="6" customFormat="false" ht="15" hidden="false" customHeight="false" outlineLevel="0" collapsed="false">
      <c r="A6" s="0" t="n">
        <v>8.55</v>
      </c>
    </row>
    <row r="7" customFormat="false" ht="15" hidden="false" customHeight="false" outlineLevel="0" collapsed="false">
      <c r="A7" s="0" t="n">
        <f aca="false">SUM(A1:A6)</f>
        <v>34.56</v>
      </c>
      <c r="B7" s="0" t="n">
        <f aca="false">A7*0.15</f>
        <v>5.184</v>
      </c>
    </row>
    <row r="13" customFormat="false" ht="15" hidden="false" customHeight="false" outlineLevel="0" collapsed="false">
      <c r="D13" s="0" t="n">
        <v>5.65</v>
      </c>
    </row>
    <row r="14" customFormat="false" ht="15" hidden="false" customHeight="false" outlineLevel="0" collapsed="false">
      <c r="D14" s="0" t="n">
        <v>5.65</v>
      </c>
      <c r="F14" s="0" t="n">
        <v>1.2</v>
      </c>
    </row>
    <row r="15" customFormat="false" ht="15" hidden="false" customHeight="false" outlineLevel="0" collapsed="false">
      <c r="D15" s="0" t="n">
        <v>6.75</v>
      </c>
      <c r="F15" s="0" t="n">
        <v>1.2</v>
      </c>
      <c r="I15" s="0" t="n">
        <f aca="false">1.2*1.65+1.2*1.3+2.4*2*0.35/2</f>
        <v>4.38</v>
      </c>
    </row>
    <row r="16" customFormat="false" ht="15" hidden="false" customHeight="false" outlineLevel="0" collapsed="false">
      <c r="D16" s="0" t="n">
        <v>6.75</v>
      </c>
      <c r="F16" s="0" t="n">
        <v>2.4</v>
      </c>
    </row>
    <row r="17" customFormat="false" ht="15" hidden="false" customHeight="false" outlineLevel="0" collapsed="false">
      <c r="D17" s="0" t="n">
        <v>2.65</v>
      </c>
      <c r="F17" s="0" t="n">
        <v>2.4</v>
      </c>
    </row>
    <row r="18" customFormat="false" ht="15" hidden="false" customHeight="false" outlineLevel="0" collapsed="false">
      <c r="D18" s="0" t="n">
        <v>1.35</v>
      </c>
      <c r="F18" s="0" t="n">
        <f aca="false">SUM(F14:F17)</f>
        <v>7.2</v>
      </c>
    </row>
    <row r="19" customFormat="false" ht="15" hidden="false" customHeight="false" outlineLevel="0" collapsed="false">
      <c r="D19" s="0" t="n">
        <v>2.1</v>
      </c>
    </row>
    <row r="20" customFormat="false" ht="15" hidden="false" customHeight="false" outlineLevel="0" collapsed="false">
      <c r="D20" s="0" t="n">
        <f aca="false">SUM(D13:D19)</f>
        <v>30.9</v>
      </c>
    </row>
    <row r="25" customFormat="false" ht="15" hidden="false" customHeight="false" outlineLevel="0" collapsed="false">
      <c r="R25" s="0" t="s">
        <v>927</v>
      </c>
    </row>
    <row r="26" customFormat="false" ht="15" hidden="false" customHeight="false" outlineLevel="0" collapsed="false">
      <c r="B26" s="0" t="n">
        <v>1.26</v>
      </c>
      <c r="C26" s="0" t="n">
        <v>3</v>
      </c>
      <c r="D26" s="0" t="n">
        <f aca="false">C26*B26</f>
        <v>3.78</v>
      </c>
      <c r="G26" s="0" t="n">
        <v>0.3</v>
      </c>
      <c r="H26" s="0" t="n">
        <v>2</v>
      </c>
      <c r="I26" s="0" t="n">
        <f aca="false">H26*G26</f>
        <v>0.6</v>
      </c>
      <c r="M26" s="0" t="n">
        <f aca="false">N26*O26*P26*Q26</f>
        <v>0.42</v>
      </c>
      <c r="N26" s="0" t="n">
        <v>3</v>
      </c>
      <c r="O26" s="0" t="n">
        <v>0.2</v>
      </c>
      <c r="P26" s="0" t="n">
        <v>0.2</v>
      </c>
      <c r="Q26" s="0" t="n">
        <v>3.5</v>
      </c>
      <c r="R26" s="0" t="n">
        <f aca="false">(O26*Q26*2+P26*Q26*2)*N26</f>
        <v>8.4</v>
      </c>
      <c r="T26" s="0" t="n">
        <f aca="false">Q26*N26*4</f>
        <v>42</v>
      </c>
      <c r="W26" s="0" t="n">
        <f aca="false">N26*Q26</f>
        <v>10.5</v>
      </c>
    </row>
    <row r="27" customFormat="false" ht="15" hidden="false" customHeight="false" outlineLevel="0" collapsed="false">
      <c r="B27" s="0" t="n">
        <v>3.18</v>
      </c>
      <c r="C27" s="0" t="n">
        <v>5</v>
      </c>
      <c r="D27" s="0" t="n">
        <f aca="false">C27*B27</f>
        <v>15.9</v>
      </c>
      <c r="G27" s="0" t="n">
        <v>1.3</v>
      </c>
      <c r="H27" s="0" t="n">
        <v>6</v>
      </c>
      <c r="I27" s="0" t="n">
        <f aca="false">H27*G27</f>
        <v>7.8</v>
      </c>
      <c r="M27" s="0" t="n">
        <f aca="false">N27*O27*P27*Q27</f>
        <v>0.42</v>
      </c>
      <c r="N27" s="0" t="n">
        <v>5</v>
      </c>
      <c r="O27" s="0" t="n">
        <v>0.2</v>
      </c>
      <c r="P27" s="0" t="n">
        <v>0.15</v>
      </c>
      <c r="Q27" s="0" t="n">
        <v>2.8</v>
      </c>
      <c r="R27" s="0" t="n">
        <f aca="false">(O27*Q27*2+P27*Q27*2)*N27</f>
        <v>9.8</v>
      </c>
      <c r="T27" s="0" t="n">
        <f aca="false">Q27*N27*4</f>
        <v>56</v>
      </c>
      <c r="W27" s="0" t="n">
        <f aca="false">N27*Q27</f>
        <v>14</v>
      </c>
    </row>
    <row r="28" customFormat="false" ht="15" hidden="false" customHeight="false" outlineLevel="0" collapsed="false">
      <c r="B28" s="0" t="n">
        <v>2.25</v>
      </c>
      <c r="C28" s="0" t="n">
        <v>5</v>
      </c>
      <c r="D28" s="0" t="n">
        <f aca="false">C28*B28</f>
        <v>11.25</v>
      </c>
      <c r="G28" s="0" t="n">
        <v>1</v>
      </c>
      <c r="H28" s="0" t="n">
        <v>3</v>
      </c>
      <c r="I28" s="0" t="n">
        <f aca="false">H28*G28</f>
        <v>3</v>
      </c>
      <c r="M28" s="0" t="n">
        <f aca="false">N28*O28*P28*Q28</f>
        <v>0.1935</v>
      </c>
      <c r="N28" s="0" t="n">
        <v>2</v>
      </c>
      <c r="O28" s="0" t="n">
        <v>0.15</v>
      </c>
      <c r="P28" s="0" t="n">
        <v>0.15</v>
      </c>
      <c r="Q28" s="0" t="n">
        <v>4.3</v>
      </c>
      <c r="R28" s="0" t="n">
        <f aca="false">(O28*Q28*2+P28*Q28*2)*N28</f>
        <v>5.16</v>
      </c>
      <c r="T28" s="0" t="n">
        <f aca="false">Q28*N28*4</f>
        <v>34.4</v>
      </c>
      <c r="W28" s="0" t="n">
        <f aca="false">N28*Q28</f>
        <v>8.6</v>
      </c>
    </row>
    <row r="29" customFormat="false" ht="15" hidden="false" customHeight="false" outlineLevel="0" collapsed="false">
      <c r="B29" s="0" t="n">
        <v>1.33</v>
      </c>
      <c r="C29" s="0" t="n">
        <v>5</v>
      </c>
      <c r="D29" s="0" t="n">
        <f aca="false">C29*B29</f>
        <v>6.65</v>
      </c>
      <c r="G29" s="0" t="n">
        <v>1.3</v>
      </c>
      <c r="H29" s="0" t="n">
        <v>3</v>
      </c>
      <c r="I29" s="0" t="n">
        <f aca="false">H29*G29</f>
        <v>3.9</v>
      </c>
      <c r="M29" s="0" t="n">
        <f aca="false">N29*O29*P29*Q29</f>
        <v>0.1755</v>
      </c>
      <c r="N29" s="0" t="n">
        <v>2</v>
      </c>
      <c r="O29" s="0" t="n">
        <v>0.15</v>
      </c>
      <c r="P29" s="0" t="n">
        <v>0.15</v>
      </c>
      <c r="Q29" s="0" t="n">
        <v>3.9</v>
      </c>
      <c r="R29" s="0" t="n">
        <f aca="false">(O29*Q29*2+P29*Q29*2)*N29</f>
        <v>4.68</v>
      </c>
      <c r="T29" s="0" t="n">
        <f aca="false">Q29*N29*4</f>
        <v>31.2</v>
      </c>
      <c r="W29" s="0" t="n">
        <f aca="false">N29*Q29</f>
        <v>7.8</v>
      </c>
    </row>
    <row r="30" customFormat="false" ht="15" hidden="false" customHeight="false" outlineLevel="0" collapsed="false">
      <c r="B30" s="0" t="n">
        <v>1.24</v>
      </c>
      <c r="C30" s="0" t="n">
        <v>5</v>
      </c>
      <c r="D30" s="0" t="n">
        <f aca="false">C30*B30</f>
        <v>6.2</v>
      </c>
      <c r="G30" s="0" t="n">
        <v>1.8</v>
      </c>
      <c r="H30" s="0" t="n">
        <v>3</v>
      </c>
      <c r="I30" s="0" t="n">
        <f aca="false">H30*G30</f>
        <v>5.4</v>
      </c>
      <c r="M30" s="0" t="n">
        <f aca="false">SUM(M26:M29)</f>
        <v>1.209</v>
      </c>
      <c r="R30" s="0" t="n">
        <f aca="false">SUM(R26:R29)</f>
        <v>28.04</v>
      </c>
      <c r="T30" s="0" t="n">
        <f aca="false">SUM(T26:T29)</f>
        <v>163.6</v>
      </c>
      <c r="U30" s="0" t="n">
        <f aca="false">T30*1.1</f>
        <v>179.96</v>
      </c>
      <c r="W30" s="0" t="n">
        <f aca="false">SUM(W26:W29)</f>
        <v>40.9</v>
      </c>
    </row>
    <row r="31" customFormat="false" ht="15" hidden="false" customHeight="false" outlineLevel="0" collapsed="false">
      <c r="B31" s="0" t="n">
        <v>1.27</v>
      </c>
      <c r="C31" s="0" t="n">
        <v>3</v>
      </c>
      <c r="D31" s="0" t="n">
        <f aca="false">C31*B31</f>
        <v>3.81</v>
      </c>
      <c r="G31" s="0" t="n">
        <v>1</v>
      </c>
      <c r="H31" s="0" t="n">
        <v>3</v>
      </c>
      <c r="I31" s="0" t="n">
        <f aca="false">H31*G31</f>
        <v>3</v>
      </c>
      <c r="U31" s="0" t="n">
        <f aca="false">U30*0.617</f>
        <v>111.03532</v>
      </c>
    </row>
    <row r="32" customFormat="false" ht="15" hidden="false" customHeight="false" outlineLevel="0" collapsed="false">
      <c r="B32" s="0" t="n">
        <v>1.48</v>
      </c>
      <c r="C32" s="0" t="n">
        <v>3</v>
      </c>
      <c r="D32" s="0" t="n">
        <f aca="false">C32*B32</f>
        <v>4.44</v>
      </c>
      <c r="G32" s="0" t="n">
        <v>1.3</v>
      </c>
      <c r="H32" s="0" t="n">
        <v>3</v>
      </c>
      <c r="I32" s="0" t="n">
        <f aca="false">H32*G32</f>
        <v>3.9</v>
      </c>
    </row>
    <row r="33" customFormat="false" ht="15" hidden="false" customHeight="false" outlineLevel="0" collapsed="false">
      <c r="B33" s="0" t="n">
        <v>1.28</v>
      </c>
      <c r="C33" s="0" t="n">
        <v>2</v>
      </c>
      <c r="D33" s="0" t="n">
        <f aca="false">C33*B33</f>
        <v>2.56</v>
      </c>
      <c r="G33" s="0" t="n">
        <v>0.6</v>
      </c>
      <c r="H33" s="0" t="n">
        <v>3</v>
      </c>
      <c r="I33" s="0" t="n">
        <f aca="false">H33*G33</f>
        <v>1.8</v>
      </c>
    </row>
    <row r="34" customFormat="false" ht="15" hidden="false" customHeight="false" outlineLevel="0" collapsed="false">
      <c r="B34" s="0" t="n">
        <v>1</v>
      </c>
      <c r="C34" s="0" t="n">
        <v>6</v>
      </c>
      <c r="D34" s="0" t="n">
        <f aca="false">C34*B34</f>
        <v>6</v>
      </c>
      <c r="G34" s="0" t="n">
        <v>0.3</v>
      </c>
      <c r="H34" s="0" t="n">
        <v>5</v>
      </c>
      <c r="I34" s="0" t="n">
        <f aca="false">H34*G34</f>
        <v>1.5</v>
      </c>
      <c r="M34" s="0" t="n">
        <f aca="false">N34*O34*P34</f>
        <v>0.346</v>
      </c>
      <c r="N34" s="0" t="n">
        <v>8.65</v>
      </c>
      <c r="O34" s="0" t="n">
        <v>0.2</v>
      </c>
      <c r="P34" s="0" t="n">
        <v>0.2</v>
      </c>
      <c r="Q34" s="0" t="n">
        <f aca="false">N34*O34+N34*P34*2</f>
        <v>5.19</v>
      </c>
    </row>
    <row r="35" customFormat="false" ht="15" hidden="false" customHeight="false" outlineLevel="0" collapsed="false">
      <c r="B35" s="0" t="n">
        <v>1.97</v>
      </c>
      <c r="C35" s="0" t="n">
        <v>5</v>
      </c>
      <c r="D35" s="0" t="n">
        <f aca="false">C35*B35</f>
        <v>9.85</v>
      </c>
      <c r="G35" s="0" t="n">
        <v>2</v>
      </c>
      <c r="H35" s="0" t="n">
        <v>3</v>
      </c>
      <c r="I35" s="0" t="n">
        <f aca="false">H35*G35</f>
        <v>6</v>
      </c>
      <c r="M35" s="0" t="n">
        <f aca="false">N35*O35*P35</f>
        <v>0.399</v>
      </c>
      <c r="N35" s="0" t="n">
        <f aca="false">6.65*2</f>
        <v>13.3</v>
      </c>
      <c r="O35" s="0" t="n">
        <v>0.15</v>
      </c>
      <c r="P35" s="0" t="n">
        <v>0.2</v>
      </c>
      <c r="Q35" s="0" t="n">
        <f aca="false">N35*O35+N35*P35*2</f>
        <v>7.315</v>
      </c>
    </row>
    <row r="36" customFormat="false" ht="15" hidden="false" customHeight="false" outlineLevel="0" collapsed="false">
      <c r="B36" s="0" t="n">
        <v>1.32</v>
      </c>
      <c r="C36" s="0" t="n">
        <v>3</v>
      </c>
      <c r="D36" s="0" t="n">
        <f aca="false">C36*B36</f>
        <v>3.96</v>
      </c>
      <c r="G36" s="0" t="n">
        <v>1.3</v>
      </c>
      <c r="H36" s="0" t="n">
        <v>5</v>
      </c>
      <c r="I36" s="0" t="n">
        <f aca="false">H36*G36</f>
        <v>6.5</v>
      </c>
      <c r="M36" s="0" t="n">
        <f aca="false">N36*O36*P36</f>
        <v>0.4932</v>
      </c>
      <c r="N36" s="0" t="n">
        <f aca="false">5.48*3</f>
        <v>16.44</v>
      </c>
      <c r="O36" s="0" t="n">
        <v>0.15</v>
      </c>
      <c r="P36" s="0" t="n">
        <v>0.2</v>
      </c>
      <c r="Q36" s="0" t="n">
        <f aca="false">N36*O36+N36*P36*2</f>
        <v>9.042</v>
      </c>
    </row>
    <row r="37" customFormat="false" ht="15" hidden="false" customHeight="false" outlineLevel="0" collapsed="false">
      <c r="B37" s="0" t="n">
        <v>1.43</v>
      </c>
      <c r="C37" s="0" t="n">
        <v>6</v>
      </c>
      <c r="D37" s="0" t="n">
        <f aca="false">C37*B37</f>
        <v>8.58</v>
      </c>
      <c r="G37" s="0" t="n">
        <v>1.3</v>
      </c>
      <c r="H37" s="0" t="n">
        <v>5</v>
      </c>
      <c r="I37" s="0" t="n">
        <f aca="false">H37*G37</f>
        <v>6.5</v>
      </c>
      <c r="M37" s="0" t="n">
        <f aca="false">N37*O37*P37</f>
        <v>0.033</v>
      </c>
      <c r="N37" s="0" t="n">
        <v>1.1</v>
      </c>
      <c r="O37" s="0" t="n">
        <v>0.15</v>
      </c>
      <c r="P37" s="0" t="n">
        <v>0.2</v>
      </c>
      <c r="Q37" s="0" t="n">
        <f aca="false">N37*O37+N37*P37*2</f>
        <v>0.605</v>
      </c>
    </row>
    <row r="38" customFormat="false" ht="15" hidden="false" customHeight="false" outlineLevel="0" collapsed="false">
      <c r="B38" s="0" t="n">
        <v>1.17</v>
      </c>
      <c r="C38" s="0" t="n">
        <v>3</v>
      </c>
      <c r="D38" s="0" t="n">
        <f aca="false">C38*B38</f>
        <v>3.51</v>
      </c>
      <c r="G38" s="0" t="n">
        <v>1.3</v>
      </c>
      <c r="H38" s="0" t="n">
        <v>5</v>
      </c>
      <c r="I38" s="0" t="n">
        <f aca="false">H38*G38</f>
        <v>6.5</v>
      </c>
      <c r="M38" s="0" t="n">
        <f aca="false">N38*O38*P38</f>
        <v>0.0615</v>
      </c>
      <c r="N38" s="0" t="n">
        <v>2.05</v>
      </c>
      <c r="O38" s="0" t="n">
        <v>0.15</v>
      </c>
      <c r="P38" s="0" t="n">
        <v>0.2</v>
      </c>
      <c r="Q38" s="0" t="n">
        <f aca="false">N38*O38+N38*P38*2</f>
        <v>1.1275</v>
      </c>
    </row>
    <row r="39" customFormat="false" ht="15" hidden="false" customHeight="false" outlineLevel="0" collapsed="false">
      <c r="B39" s="0" t="n">
        <v>1.92</v>
      </c>
      <c r="C39" s="0" t="n">
        <v>5</v>
      </c>
      <c r="D39" s="0" t="n">
        <f aca="false">C39*B39</f>
        <v>9.6</v>
      </c>
      <c r="G39" s="0" t="n">
        <v>0.3</v>
      </c>
      <c r="H39" s="0" t="n">
        <v>0</v>
      </c>
      <c r="I39" s="0" t="n">
        <f aca="false">H39*G39</f>
        <v>0</v>
      </c>
      <c r="M39" s="0" t="n">
        <f aca="false">N39*O39*P39</f>
        <v>0.195</v>
      </c>
      <c r="N39" s="0" t="n">
        <f aca="false">1.2+1.2+2.05*2</f>
        <v>6.5</v>
      </c>
      <c r="O39" s="0" t="n">
        <v>0.15</v>
      </c>
      <c r="P39" s="0" t="n">
        <v>0.2</v>
      </c>
      <c r="Q39" s="0" t="n">
        <f aca="false">N39*O39+N39*P39*2</f>
        <v>3.575</v>
      </c>
    </row>
    <row r="40" customFormat="false" ht="15" hidden="false" customHeight="false" outlineLevel="0" collapsed="false">
      <c r="B40" s="0" t="n">
        <v>1.02</v>
      </c>
      <c r="C40" s="0" t="n">
        <v>3</v>
      </c>
      <c r="D40" s="0" t="n">
        <f aca="false">C40*B40</f>
        <v>3.06</v>
      </c>
      <c r="G40" s="0" t="n">
        <v>2.3</v>
      </c>
      <c r="H40" s="0" t="n">
        <v>3</v>
      </c>
      <c r="I40" s="0" t="n">
        <f aca="false">H40*G40</f>
        <v>6.9</v>
      </c>
      <c r="M40" s="0" t="n">
        <f aca="false">SUM(M34:M39)</f>
        <v>1.5277</v>
      </c>
      <c r="N40" s="0" t="n">
        <f aca="false">SUM(N34:N39)</f>
        <v>48.04</v>
      </c>
      <c r="Q40" s="0" t="n">
        <f aca="false">SUM(Q34:Q39)</f>
        <v>26.8545</v>
      </c>
    </row>
    <row r="41" customFormat="false" ht="15" hidden="false" customHeight="false" outlineLevel="0" collapsed="false">
      <c r="B41" s="0" t="n">
        <v>1.34</v>
      </c>
      <c r="C41" s="0" t="n">
        <v>5</v>
      </c>
      <c r="D41" s="0" t="n">
        <f aca="false">C41*B41</f>
        <v>6.7</v>
      </c>
      <c r="G41" s="0" t="n">
        <v>2.1</v>
      </c>
      <c r="H41" s="0" t="n">
        <v>3</v>
      </c>
      <c r="I41" s="0" t="n">
        <f aca="false">H41*G41</f>
        <v>6.3</v>
      </c>
      <c r="N41" s="0" t="n">
        <f aca="false">N40*4</f>
        <v>192.16</v>
      </c>
    </row>
    <row r="42" customFormat="false" ht="15" hidden="false" customHeight="false" outlineLevel="0" collapsed="false">
      <c r="B42" s="0" t="n">
        <v>1.01</v>
      </c>
      <c r="C42" s="0" t="n">
        <v>8</v>
      </c>
      <c r="D42" s="0" t="n">
        <f aca="false">C42*B42</f>
        <v>8.08</v>
      </c>
      <c r="G42" s="0" t="n">
        <v>1.3</v>
      </c>
      <c r="H42" s="0" t="n">
        <v>5</v>
      </c>
      <c r="I42" s="0" t="n">
        <f aca="false">H42*G42</f>
        <v>6.5</v>
      </c>
      <c r="N42" s="0" t="n">
        <f aca="false">N41*1.1*0.395</f>
        <v>83.49352</v>
      </c>
    </row>
    <row r="43" customFormat="false" ht="15" hidden="false" customHeight="false" outlineLevel="0" collapsed="false">
      <c r="B43" s="0" t="n">
        <v>1.12</v>
      </c>
      <c r="C43" s="0" t="n">
        <v>2</v>
      </c>
      <c r="D43" s="0" t="n">
        <f aca="false">C43*B43</f>
        <v>2.24</v>
      </c>
      <c r="G43" s="0" t="n">
        <v>1</v>
      </c>
      <c r="H43" s="0" t="n">
        <v>3</v>
      </c>
      <c r="I43" s="0" t="n">
        <f aca="false">H43*G43</f>
        <v>3</v>
      </c>
    </row>
    <row r="44" customFormat="false" ht="15" hidden="false" customHeight="false" outlineLevel="0" collapsed="false">
      <c r="B44" s="0" t="n">
        <v>0.95</v>
      </c>
      <c r="C44" s="0" t="n">
        <v>5</v>
      </c>
      <c r="D44" s="0" t="n">
        <f aca="false">C44*B44</f>
        <v>4.75</v>
      </c>
      <c r="G44" s="0" t="n">
        <v>2.24</v>
      </c>
      <c r="H44" s="0" t="n">
        <v>3</v>
      </c>
      <c r="I44" s="0" t="n">
        <f aca="false">H44*G44</f>
        <v>6.72</v>
      </c>
    </row>
    <row r="45" customFormat="false" ht="15" hidden="false" customHeight="false" outlineLevel="0" collapsed="false">
      <c r="B45" s="0" t="n">
        <v>0.83</v>
      </c>
      <c r="C45" s="0" t="n">
        <v>0</v>
      </c>
      <c r="D45" s="0" t="n">
        <f aca="false">C45*B45</f>
        <v>0</v>
      </c>
      <c r="G45" s="0" t="n">
        <v>2.3</v>
      </c>
      <c r="H45" s="0" t="n">
        <v>3</v>
      </c>
      <c r="I45" s="0" t="n">
        <f aca="false">H45*G45</f>
        <v>6.9</v>
      </c>
    </row>
    <row r="46" customFormat="false" ht="15" hidden="false" customHeight="false" outlineLevel="0" collapsed="false">
      <c r="B46" s="0" t="n">
        <v>1.15</v>
      </c>
      <c r="C46" s="0" t="n">
        <v>5</v>
      </c>
      <c r="D46" s="0" t="n">
        <f aca="false">C46*B46</f>
        <v>5.75</v>
      </c>
      <c r="G46" s="0" t="n">
        <v>2.3</v>
      </c>
      <c r="H46" s="0" t="n">
        <v>3</v>
      </c>
      <c r="I46" s="0" t="n">
        <f aca="false">H46*G46</f>
        <v>6.9</v>
      </c>
      <c r="Q46" s="0" t="n">
        <f aca="false">48.04/0.15</f>
        <v>320.266666666667</v>
      </c>
    </row>
    <row r="47" customFormat="false" ht="15" hidden="false" customHeight="false" outlineLevel="0" collapsed="false">
      <c r="B47" s="0" t="n">
        <f aca="false">SUM(B26:B46)</f>
        <v>29.52</v>
      </c>
      <c r="D47" s="98" t="n">
        <f aca="false">SUM(D26:D46)</f>
        <v>126.67</v>
      </c>
      <c r="G47" s="0" t="n">
        <v>1.3</v>
      </c>
      <c r="H47" s="0" t="n">
        <v>5</v>
      </c>
      <c r="I47" s="99" t="n">
        <f aca="false">H47*G47</f>
        <v>6.5</v>
      </c>
      <c r="Q47" s="0" t="n">
        <v>321</v>
      </c>
      <c r="T47" s="99" t="n">
        <f aca="false">321+273</f>
        <v>594</v>
      </c>
    </row>
    <row r="48" customFormat="false" ht="15" hidden="false" customHeight="false" outlineLevel="0" collapsed="false">
      <c r="G48" s="0" t="n">
        <v>1</v>
      </c>
      <c r="H48" s="0" t="n">
        <v>3</v>
      </c>
      <c r="I48" s="0" t="n">
        <f aca="false">H48*G48</f>
        <v>3</v>
      </c>
      <c r="Q48" s="0" t="n">
        <f aca="false">40.9/0.15</f>
        <v>272.666666666667</v>
      </c>
      <c r="T48" s="0" t="n">
        <f aca="false">T47*1.04</f>
        <v>617.76</v>
      </c>
    </row>
    <row r="49" customFormat="false" ht="15" hidden="false" customHeight="false" outlineLevel="0" collapsed="false">
      <c r="G49" s="0" t="n">
        <v>2.2</v>
      </c>
      <c r="H49" s="0" t="n">
        <v>3</v>
      </c>
      <c r="I49" s="0" t="n">
        <f aca="false">H49*G49</f>
        <v>6.6</v>
      </c>
      <c r="Q49" s="0" t="n">
        <v>273</v>
      </c>
      <c r="T49" s="0" t="n">
        <f aca="false">T48*0.245*1.1</f>
        <v>166.48632</v>
      </c>
    </row>
    <row r="50" customFormat="false" ht="15" hidden="false" customHeight="false" outlineLevel="0" collapsed="false">
      <c r="G50" s="0" t="n">
        <v>0.9</v>
      </c>
      <c r="H50" s="0" t="n">
        <v>3</v>
      </c>
      <c r="I50" s="0" t="n">
        <f aca="false">H50*G50</f>
        <v>2.7</v>
      </c>
    </row>
    <row r="51" customFormat="false" ht="15" hidden="false" customHeight="false" outlineLevel="0" collapsed="false">
      <c r="G51" s="0" t="n">
        <v>0.3</v>
      </c>
      <c r="H51" s="0" t="n">
        <v>6</v>
      </c>
      <c r="I51" s="0" t="n">
        <f aca="false">H51*G51</f>
        <v>1.8</v>
      </c>
    </row>
    <row r="52" customFormat="false" ht="15" hidden="false" customHeight="false" outlineLevel="0" collapsed="false">
      <c r="D52" s="0" t="n">
        <f aca="false">0.83*3</f>
        <v>2.49</v>
      </c>
      <c r="G52" s="0" t="n">
        <v>2</v>
      </c>
      <c r="H52" s="0" t="n">
        <v>3</v>
      </c>
      <c r="I52" s="0" t="n">
        <f aca="false">H52*G52</f>
        <v>6</v>
      </c>
    </row>
    <row r="53" customFormat="false" ht="15" hidden="false" customHeight="false" outlineLevel="0" collapsed="false">
      <c r="D53" s="0" t="n">
        <f aca="false">1.15*3</f>
        <v>3.45</v>
      </c>
      <c r="G53" s="0" t="n">
        <v>1.3</v>
      </c>
      <c r="H53" s="0" t="n">
        <v>8</v>
      </c>
      <c r="I53" s="0" t="n">
        <f aca="false">H53*G53</f>
        <v>10.4</v>
      </c>
    </row>
    <row r="54" customFormat="false" ht="15" hidden="false" customHeight="false" outlineLevel="0" collapsed="false">
      <c r="D54" s="0" t="n">
        <f aca="false">1.3*3</f>
        <v>3.9</v>
      </c>
      <c r="G54" s="0" t="n">
        <v>1.3</v>
      </c>
      <c r="H54" s="0" t="n">
        <v>2</v>
      </c>
      <c r="I54" s="0" t="n">
        <f aca="false">H54*G54</f>
        <v>2.6</v>
      </c>
    </row>
    <row r="55" customFormat="false" ht="15" hidden="false" customHeight="false" outlineLevel="0" collapsed="false">
      <c r="D55" s="0" t="n">
        <f aca="false">0.3*3</f>
        <v>0.9</v>
      </c>
      <c r="G55" s="0" t="n">
        <v>2.3</v>
      </c>
      <c r="H55" s="0" t="n">
        <v>3</v>
      </c>
      <c r="I55" s="0" t="n">
        <f aca="false">H55*G55</f>
        <v>6.9</v>
      </c>
    </row>
    <row r="56" customFormat="false" ht="15" hidden="false" customHeight="false" outlineLevel="0" collapsed="false">
      <c r="D56" s="0" t="n">
        <f aca="false">SUM(D52:D55)</f>
        <v>10.74</v>
      </c>
      <c r="G56" s="0" t="n">
        <v>3</v>
      </c>
      <c r="H56" s="0" t="n">
        <v>0</v>
      </c>
      <c r="I56" s="0" t="n">
        <f aca="false">H56*G56</f>
        <v>0</v>
      </c>
    </row>
    <row r="57" customFormat="false" ht="15" hidden="false" customHeight="false" outlineLevel="0" collapsed="false">
      <c r="G57" s="0" t="n">
        <f aca="false">SUM(G26:G56)</f>
        <v>44.24</v>
      </c>
      <c r="I57" s="0" t="n">
        <f aca="false">SUM(I26:I56)</f>
        <v>146.12</v>
      </c>
    </row>
    <row r="58" customFormat="false" ht="15" hidden="false" customHeight="false" outlineLevel="0" collapsed="false">
      <c r="I58" s="0" t="n">
        <f aca="false">I57+D47</f>
        <v>272.79</v>
      </c>
    </row>
    <row r="62" customFormat="false" ht="43.25" hidden="false" customHeight="false" outlineLevel="0" collapsed="false">
      <c r="Q62" s="55" t="s">
        <v>928</v>
      </c>
    </row>
    <row r="64" customFormat="false" ht="15" hidden="false" customHeight="false" outlineLevel="0" collapsed="false">
      <c r="Q64" s="0" t="n">
        <v>3</v>
      </c>
      <c r="R64" s="0" t="n">
        <v>0.2</v>
      </c>
      <c r="S64" s="0" t="n">
        <v>0.2</v>
      </c>
      <c r="T64" s="0" t="n">
        <v>3.5</v>
      </c>
      <c r="U64" s="0" t="n">
        <f aca="false">R64*Q64*T64</f>
        <v>2.1</v>
      </c>
      <c r="V64" s="0" t="n">
        <f aca="false">Q64*S64*T64</f>
        <v>2.1</v>
      </c>
      <c r="W64" s="0" t="n">
        <f aca="false">V64+U64</f>
        <v>4.2</v>
      </c>
      <c r="Y64" s="0" t="n">
        <f aca="false">Q64*R64*S64*T64</f>
        <v>0.42</v>
      </c>
    </row>
    <row r="65" customFormat="false" ht="15" hidden="false" customHeight="false" outlineLevel="0" collapsed="false">
      <c r="Q65" s="0" t="n">
        <v>5</v>
      </c>
      <c r="R65" s="0" t="n">
        <v>0.15</v>
      </c>
      <c r="S65" s="0" t="n">
        <v>0.25</v>
      </c>
      <c r="T65" s="0" t="n">
        <v>2.8</v>
      </c>
      <c r="U65" s="0" t="n">
        <f aca="false">R65*Q65*T65</f>
        <v>2.1</v>
      </c>
      <c r="V65" s="0" t="n">
        <f aca="false">Q65*S65*T65</f>
        <v>3.5</v>
      </c>
      <c r="W65" s="0" t="n">
        <f aca="false">V65+U65</f>
        <v>5.6</v>
      </c>
      <c r="Y65" s="0" t="n">
        <f aca="false">Q65*R65*S65*T65</f>
        <v>0.525</v>
      </c>
    </row>
    <row r="66" customFormat="false" ht="15" hidden="false" customHeight="false" outlineLevel="0" collapsed="false">
      <c r="Q66" s="0" t="n">
        <v>2</v>
      </c>
      <c r="R66" s="0" t="n">
        <v>0.15</v>
      </c>
      <c r="S66" s="0" t="n">
        <v>0.25</v>
      </c>
      <c r="T66" s="0" t="n">
        <v>4.3</v>
      </c>
      <c r="U66" s="0" t="n">
        <f aca="false">R66*Q66*T66</f>
        <v>1.29</v>
      </c>
      <c r="V66" s="0" t="n">
        <f aca="false">Q66*S66*T66</f>
        <v>2.15</v>
      </c>
      <c r="W66" s="0" t="n">
        <f aca="false">V66+U66</f>
        <v>3.44</v>
      </c>
      <c r="Y66" s="0" t="n">
        <f aca="false">Q66*R66*S66*T66</f>
        <v>0.3225</v>
      </c>
    </row>
    <row r="67" customFormat="false" ht="15" hidden="false" customHeight="false" outlineLevel="0" collapsed="false">
      <c r="Q67" s="0" t="n">
        <v>2</v>
      </c>
      <c r="R67" s="0" t="n">
        <v>0.15</v>
      </c>
      <c r="S67" s="0" t="n">
        <v>0.25</v>
      </c>
      <c r="T67" s="0" t="n">
        <v>3.9</v>
      </c>
      <c r="U67" s="0" t="n">
        <f aca="false">R67*Q67*T67</f>
        <v>1.17</v>
      </c>
      <c r="V67" s="0" t="n">
        <f aca="false">Q67*S67*T67</f>
        <v>1.95</v>
      </c>
      <c r="W67" s="0" t="n">
        <f aca="false">V67+U67</f>
        <v>3.12</v>
      </c>
      <c r="Y67" s="0" t="n">
        <f aca="false">Q67*R67*S67*T67</f>
        <v>0.2925</v>
      </c>
    </row>
    <row r="68" customFormat="false" ht="15" hidden="false" customHeight="false" outlineLevel="0" collapsed="false">
      <c r="W68" s="0" t="n">
        <f aca="false">SUM(W64:W67)</f>
        <v>16.36</v>
      </c>
      <c r="Y68" s="0" t="n">
        <f aca="false">SUM(Y64:Y67)</f>
        <v>1.56</v>
      </c>
    </row>
    <row r="69" customFormat="false" ht="15" hidden="false" customHeight="false" outlineLevel="0" collapsed="false">
      <c r="W69" s="0" t="n">
        <f aca="false">W68*2</f>
        <v>32.72</v>
      </c>
    </row>
    <row r="71" customFormat="false" ht="15" hidden="false" customHeight="false" outlineLevel="0" collapsed="false">
      <c r="Q71" s="0" t="s">
        <v>929</v>
      </c>
      <c r="V71" s="0" t="s">
        <v>927</v>
      </c>
    </row>
    <row r="72" customFormat="false" ht="15" hidden="false" customHeight="false" outlineLevel="0" collapsed="false">
      <c r="Q72" s="0" t="n">
        <v>0.2</v>
      </c>
      <c r="R72" s="0" t="n">
        <v>0.2</v>
      </c>
      <c r="S72" s="0" t="n">
        <v>3</v>
      </c>
      <c r="T72" s="0" t="n">
        <v>4</v>
      </c>
      <c r="V72" s="0" t="n">
        <f aca="false">Q72*S72*T72</f>
        <v>2.4</v>
      </c>
      <c r="W72" s="0" t="n">
        <f aca="false">R72*S72*T72</f>
        <v>2.4</v>
      </c>
      <c r="X72" s="0" t="n">
        <f aca="false">W72+V72</f>
        <v>4.8</v>
      </c>
    </row>
    <row r="73" customFormat="false" ht="15" hidden="false" customHeight="false" outlineLevel="0" collapsed="false">
      <c r="Q73" s="0" t="n">
        <v>0.15</v>
      </c>
      <c r="R73" s="0" t="n">
        <v>0.25</v>
      </c>
      <c r="S73" s="0" t="n">
        <v>3</v>
      </c>
      <c r="T73" s="0" t="n">
        <v>9</v>
      </c>
      <c r="V73" s="0" t="n">
        <f aca="false">Q73*S73*T73</f>
        <v>4.05</v>
      </c>
      <c r="W73" s="0" t="n">
        <f aca="false">R73*S73*T73</f>
        <v>6.75</v>
      </c>
      <c r="X73" s="0" t="n">
        <f aca="false">W73+V73</f>
        <v>10.8</v>
      </c>
    </row>
    <row r="74" customFormat="false" ht="15" hidden="false" customHeight="false" outlineLevel="0" collapsed="false">
      <c r="Q74" s="0" t="n">
        <v>0.15</v>
      </c>
      <c r="R74" s="0" t="n">
        <v>0.25</v>
      </c>
      <c r="S74" s="0" t="n">
        <v>1.7</v>
      </c>
      <c r="T74" s="0" t="n">
        <v>4</v>
      </c>
      <c r="V74" s="0" t="n">
        <f aca="false">Q74*S74*T74</f>
        <v>1.02</v>
      </c>
      <c r="W74" s="0" t="n">
        <f aca="false">R74*S74*T74</f>
        <v>1.7</v>
      </c>
      <c r="X74" s="0" t="n">
        <f aca="false">W74+V74</f>
        <v>2.72</v>
      </c>
    </row>
    <row r="75" customFormat="false" ht="15" hidden="false" customHeight="false" outlineLevel="0" collapsed="false">
      <c r="X75" s="0" t="n">
        <f aca="false">SUM(X72:X74)</f>
        <v>18.32</v>
      </c>
      <c r="Y75" s="0" t="n">
        <f aca="false">X75*2</f>
        <v>36.64</v>
      </c>
    </row>
    <row r="78" customFormat="false" ht="15" hidden="false" customHeight="false" outlineLevel="0" collapsed="false">
      <c r="Q78" s="0" t="s">
        <v>930</v>
      </c>
    </row>
    <row r="79" customFormat="false" ht="15" hidden="false" customHeight="false" outlineLevel="0" collapsed="false">
      <c r="Q79" s="0" t="n">
        <v>0.2</v>
      </c>
      <c r="R79" s="0" t="n">
        <v>0.3</v>
      </c>
      <c r="S79" s="0" t="n">
        <v>5.85</v>
      </c>
      <c r="T79" s="0" t="n">
        <v>2</v>
      </c>
      <c r="V79" s="0" t="n">
        <f aca="false">Q79*S79*T79</f>
        <v>2.34</v>
      </c>
      <c r="W79" s="0" t="n">
        <f aca="false">R79*S79*T79</f>
        <v>3.51</v>
      </c>
      <c r="X79" s="0" t="n">
        <f aca="false">W79</f>
        <v>3.51</v>
      </c>
      <c r="Y79" s="0" t="n">
        <f aca="false">X79+W79+V79</f>
        <v>9.36</v>
      </c>
    </row>
    <row r="80" customFormat="false" ht="15" hidden="false" customHeight="false" outlineLevel="0" collapsed="false">
      <c r="Q80" s="0" t="n">
        <v>0.15</v>
      </c>
      <c r="R80" s="0" t="n">
        <v>0.3</v>
      </c>
      <c r="S80" s="0" t="n">
        <v>2.85</v>
      </c>
      <c r="T80" s="0" t="n">
        <v>1</v>
      </c>
      <c r="V80" s="0" t="n">
        <f aca="false">Q80*S80*T80</f>
        <v>0.4275</v>
      </c>
      <c r="W80" s="0" t="n">
        <f aca="false">R80*S80*T80</f>
        <v>0.855</v>
      </c>
      <c r="X80" s="0" t="n">
        <f aca="false">W80</f>
        <v>0.855</v>
      </c>
      <c r="Y80" s="0" t="n">
        <f aca="false">X80+W80+V80</f>
        <v>2.1375</v>
      </c>
    </row>
    <row r="81" customFormat="false" ht="15" hidden="false" customHeight="false" outlineLevel="0" collapsed="false">
      <c r="Q81" s="0" t="n">
        <v>0.15</v>
      </c>
      <c r="R81" s="0" t="n">
        <v>0.3</v>
      </c>
      <c r="S81" s="0" t="n">
        <v>5.85</v>
      </c>
      <c r="T81" s="0" t="n">
        <v>1</v>
      </c>
      <c r="V81" s="0" t="n">
        <f aca="false">Q81*S81*T81</f>
        <v>0.8775</v>
      </c>
      <c r="W81" s="0" t="n">
        <f aca="false">R81*S81*T81</f>
        <v>1.755</v>
      </c>
      <c r="X81" s="0" t="n">
        <f aca="false">W81</f>
        <v>1.755</v>
      </c>
      <c r="Y81" s="0" t="n">
        <f aca="false">X81+W81+V81</f>
        <v>4.3875</v>
      </c>
    </row>
    <row r="82" customFormat="false" ht="15" hidden="false" customHeight="false" outlineLevel="0" collapsed="false">
      <c r="Q82" s="0" t="n">
        <v>0.2</v>
      </c>
      <c r="R82" s="0" t="n">
        <v>0.3</v>
      </c>
      <c r="S82" s="0" t="n">
        <v>8.65</v>
      </c>
      <c r="T82" s="0" t="n">
        <v>1</v>
      </c>
      <c r="V82" s="0" t="n">
        <f aca="false">Q82*S82*T82</f>
        <v>1.73</v>
      </c>
      <c r="W82" s="0" t="n">
        <f aca="false">R82*S82*T82</f>
        <v>2.595</v>
      </c>
      <c r="X82" s="0" t="n">
        <f aca="false">W82</f>
        <v>2.595</v>
      </c>
      <c r="Y82" s="0" t="n">
        <f aca="false">X82+W82+V82</f>
        <v>6.92</v>
      </c>
    </row>
    <row r="83" customFormat="false" ht="15" hidden="false" customHeight="false" outlineLevel="0" collapsed="false">
      <c r="Q83" s="0" t="n">
        <v>0.15</v>
      </c>
      <c r="R83" s="0" t="n">
        <v>0.3</v>
      </c>
      <c r="S83" s="0" t="n">
        <v>7.05</v>
      </c>
      <c r="T83" s="0" t="n">
        <v>1</v>
      </c>
      <c r="V83" s="0" t="n">
        <f aca="false">Q83*S83*T83</f>
        <v>1.0575</v>
      </c>
      <c r="W83" s="0" t="n">
        <f aca="false">R83*S83*T83</f>
        <v>2.115</v>
      </c>
      <c r="X83" s="0" t="n">
        <f aca="false">W83</f>
        <v>2.115</v>
      </c>
      <c r="Y83" s="0" t="n">
        <f aca="false">X83+W83+V83</f>
        <v>5.2875</v>
      </c>
    </row>
    <row r="84" customFormat="false" ht="15" hidden="false" customHeight="false" outlineLevel="0" collapsed="false">
      <c r="Q84" s="0" t="n">
        <v>0.2</v>
      </c>
      <c r="R84" s="0" t="n">
        <v>0.3</v>
      </c>
      <c r="S84" s="0" t="n">
        <v>7.05</v>
      </c>
      <c r="T84" s="0" t="n">
        <v>1</v>
      </c>
      <c r="V84" s="0" t="n">
        <f aca="false">Q84*S84*T84</f>
        <v>1.41</v>
      </c>
      <c r="W84" s="0" t="n">
        <f aca="false">R84*S84*T84</f>
        <v>2.115</v>
      </c>
      <c r="X84" s="0" t="n">
        <f aca="false">W84</f>
        <v>2.115</v>
      </c>
      <c r="Y84" s="0" t="n">
        <f aca="false">X84+W84+V84</f>
        <v>5.64</v>
      </c>
    </row>
    <row r="85" customFormat="false" ht="15" hidden="false" customHeight="false" outlineLevel="0" collapsed="false">
      <c r="Q85" s="0" t="n">
        <v>0.15</v>
      </c>
      <c r="R85" s="0" t="n">
        <v>0.3</v>
      </c>
      <c r="S85" s="0" t="n">
        <v>2.85</v>
      </c>
      <c r="T85" s="0" t="n">
        <v>1</v>
      </c>
      <c r="V85" s="0" t="n">
        <f aca="false">Q85*S85*T85</f>
        <v>0.4275</v>
      </c>
      <c r="W85" s="0" t="n">
        <f aca="false">R85*S85*T85</f>
        <v>0.855</v>
      </c>
      <c r="X85" s="0" t="n">
        <f aca="false">W85</f>
        <v>0.855</v>
      </c>
      <c r="Y85" s="0" t="n">
        <f aca="false">X85+W85+V85</f>
        <v>2.1375</v>
      </c>
    </row>
    <row r="86" customFormat="false" ht="15" hidden="false" customHeight="false" outlineLevel="0" collapsed="false">
      <c r="Q86" s="0" t="n">
        <v>0.15</v>
      </c>
      <c r="R86" s="0" t="n">
        <v>0.3</v>
      </c>
      <c r="S86" s="0" t="n">
        <v>1.5</v>
      </c>
      <c r="T86" s="0" t="n">
        <v>2</v>
      </c>
      <c r="V86" s="0" t="n">
        <f aca="false">Q86*S86*T86</f>
        <v>0.45</v>
      </c>
      <c r="W86" s="0" t="n">
        <f aca="false">R86*S86*T86</f>
        <v>0.9</v>
      </c>
      <c r="X86" s="0" t="n">
        <f aca="false">W86</f>
        <v>0.9</v>
      </c>
      <c r="Y86" s="0" t="n">
        <f aca="false">X86+W86+V86</f>
        <v>2.25</v>
      </c>
    </row>
    <row r="87" customFormat="false" ht="15" hidden="false" customHeight="false" outlineLevel="0" collapsed="false">
      <c r="Q87" s="0" t="n">
        <v>0.15</v>
      </c>
      <c r="R87" s="0" t="n">
        <v>0.3</v>
      </c>
      <c r="S87" s="0" t="n">
        <v>2.4</v>
      </c>
      <c r="T87" s="0" t="n">
        <v>2</v>
      </c>
      <c r="V87" s="0" t="n">
        <f aca="false">Q87*S87*T87</f>
        <v>0.72</v>
      </c>
      <c r="W87" s="0" t="n">
        <f aca="false">R87*S87*T87</f>
        <v>1.44</v>
      </c>
      <c r="X87" s="0" t="n">
        <f aca="false">W87</f>
        <v>1.44</v>
      </c>
      <c r="Y87" s="0" t="n">
        <f aca="false">X87+W87+V87</f>
        <v>3.6</v>
      </c>
    </row>
    <row r="88" customFormat="false" ht="15" hidden="false" customHeight="false" outlineLevel="0" collapsed="false">
      <c r="Y88" s="0" t="n">
        <f aca="false">SUM(Y79:Y87)</f>
        <v>41.72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2021-11-24T19:40:54Z</dcterms:created>
  <dc:creator>leonardo.frantz</dc:creator>
  <dc:description/>
  <dc:language>pt-BR</dc:language>
  <cp:lastModifiedBy>Larissa Secchi da Campo</cp:lastModifiedBy>
  <cp:lastPrinted>2025-11-03T18:16:26Z</cp:lastPrinted>
  <dcterms:modified xsi:type="dcterms:W3CDTF">2025-11-03T18:25:02Z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