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EstaPasta_de_trabalho" defaultThemeVersion="124226"/>
  <mc:AlternateContent xmlns:mc="http://schemas.openxmlformats.org/markup-compatibility/2006">
    <mc:Choice Requires="x15">
      <x15ac:absPath xmlns:x15ac="http://schemas.microsoft.com/office/spreadsheetml/2010/11/ac" url="O:\MEMORIAIS-ORÇAMENTOS\2024\PACOTE DE RUAS 06\ENCAMINHAR\"/>
    </mc:Choice>
  </mc:AlternateContent>
  <bookViews>
    <workbookView xWindow="0" yWindow="0" windowWidth="24000" windowHeight="8745" tabRatio="854" activeTab="2"/>
  </bookViews>
  <sheets>
    <sheet name="CRONOGRAMA FISICO FINANCEIRO" sheetId="31" r:id="rId1"/>
    <sheet name="MEMORIA DE CÁLCULO" sheetId="30" r:id="rId2"/>
    <sheet name=" ORÇAMENTO BASE " sheetId="29" r:id="rId3"/>
    <sheet name="ORÇAMENTO BASE CAPE E RECAPE" sheetId="28" state="hidden" r:id="rId4"/>
    <sheet name="RESUMO GERAL" sheetId="27" r:id="rId5"/>
    <sheet name="COMPOSIÇÕES" sheetId="26" r:id="rId6"/>
    <sheet name="BDI " sheetId="25" r:id="rId7"/>
    <sheet name="Plan1" sheetId="19" state="hidden" r:id="rId8"/>
    <sheet name="ESTIMATIVA DE DMTS" sheetId="20" r:id="rId9"/>
  </sheets>
  <externalReferences>
    <externalReference r:id="rId10"/>
    <externalReference r:id="rId11"/>
  </externalReferences>
  <definedNames>
    <definedName name="_BDI2" localSheetId="2">'[1]2.1'!$I$8</definedName>
    <definedName name="_BDI2">'[2]2.1'!$I$8</definedName>
    <definedName name="_bdi3" localSheetId="2">'[1]2.1'!$I$8</definedName>
    <definedName name="_bdi3">'[2]2.1'!$I$8</definedName>
    <definedName name="_xlnm._FilterDatabase" localSheetId="4" hidden="1">'RESUMO GERAL'!$A$9:$I$9</definedName>
    <definedName name="_pmd501" localSheetId="2">#REF!</definedName>
    <definedName name="_pmd501" localSheetId="0">#REF!</definedName>
    <definedName name="_pmd501" localSheetId="4">#REF!</definedName>
    <definedName name="_pmd501">#REF!</definedName>
    <definedName name="_xlnm.Print_Area" localSheetId="2">' ORÇAMENTO BASE '!$A$1:$L$99</definedName>
    <definedName name="_xlnm.Print_Area" localSheetId="6">'BDI '!$A$1:$D$29</definedName>
    <definedName name="_xlnm.Print_Area" localSheetId="5">COMPOSIÇÕES!$A$1:$G$193</definedName>
    <definedName name="_xlnm.Print_Area" localSheetId="0">'CRONOGRAMA FISICO FINANCEIRO'!$A$1:$H$31</definedName>
    <definedName name="_xlnm.Print_Area" localSheetId="8">'ESTIMATIVA DE DMTS'!$A$1:$D$17</definedName>
    <definedName name="_xlnm.Print_Area" localSheetId="1">'MEMORIA DE CÁLCULO'!$A$1:$K$94</definedName>
    <definedName name="_xlnm.Print_Area" localSheetId="3">'ORÇAMENTO BASE CAPE E RECAPE'!$A$1:$L$49</definedName>
    <definedName name="_xlnm.Print_Area" localSheetId="4">'RESUMO GERAL'!$A$1:$I$14</definedName>
    <definedName name="bdi" localSheetId="2">#REF!</definedName>
    <definedName name="bdi" localSheetId="0">#REF!</definedName>
    <definedName name="bdi" localSheetId="4">#REF!</definedName>
    <definedName name="bdi">#REF!</definedName>
    <definedName name="D" localSheetId="2">#REF!</definedName>
    <definedName name="D" localSheetId="0">#REF!</definedName>
    <definedName name="D" localSheetId="4">#REF!</definedName>
    <definedName name="D">#REF!</definedName>
    <definedName name="DDD" localSheetId="2">#REF!</definedName>
    <definedName name="DDD" localSheetId="0">#REF!</definedName>
    <definedName name="DDD" localSheetId="4">#REF!</definedName>
    <definedName name="DDD">#REF!</definedName>
    <definedName name="DIEGO" localSheetId="2">#REF!</definedName>
    <definedName name="DIEGO" localSheetId="0">#REF!</definedName>
    <definedName name="DIEGO" localSheetId="4">#REF!</definedName>
    <definedName name="DIEGO">#REF!</definedName>
    <definedName name="esq_alum" localSheetId="2">#REF!</definedName>
    <definedName name="esq_alum" localSheetId="0">#REF!</definedName>
    <definedName name="esq_alum" localSheetId="4">#REF!</definedName>
    <definedName name="esq_alum">#REF!</definedName>
    <definedName name="Excel_BuiltIn__FilterDatabase_2">NA()</definedName>
    <definedName name="Excel_BuiltIn_Database" localSheetId="2">#REF!</definedName>
    <definedName name="Excel_BuiltIn_Database" localSheetId="0">#REF!</definedName>
    <definedName name="Excel_BuiltIn_Database" localSheetId="4">#REF!</definedName>
    <definedName name="Excel_BuiltIn_Database">#REF!</definedName>
    <definedName name="Excel_BuiltIn_Print_Area_2">NA()</definedName>
    <definedName name="Excel_BuiltIn_Print_Area_3">NA()</definedName>
    <definedName name="Excel_BuiltIn_Print_Titles_1_1" localSheetId="2">#REF!</definedName>
    <definedName name="Excel_BuiltIn_Print_Titles_1_1" localSheetId="0">#REF!</definedName>
    <definedName name="Excel_BuiltIn_Print_Titles_1_1" localSheetId="4">#REF!</definedName>
    <definedName name="Excel_BuiltIn_Print_Titles_1_1">#REF!</definedName>
    <definedName name="Excel_BuiltIn_Print_Titles_2">NA()</definedName>
    <definedName name="Excel_BuiltIn_Print_Titles_3">NA()</definedName>
    <definedName name="f" localSheetId="2">#REF!</definedName>
    <definedName name="f" localSheetId="0">#REF!</definedName>
    <definedName name="f" localSheetId="4">#REF!</definedName>
    <definedName name="f">#REF!</definedName>
    <definedName name="HH" localSheetId="2">'[1]2.1'!#REF!</definedName>
    <definedName name="HH" localSheetId="0">'[2]2.1'!#REF!</definedName>
    <definedName name="HH" localSheetId="4">'[2]2.1'!#REF!</definedName>
    <definedName name="HH">'[2]2.1'!#REF!</definedName>
    <definedName name="indmat" localSheetId="2">'[1]2.1'!#REF!</definedName>
    <definedName name="indmat" localSheetId="0">'[2]2.1'!#REF!</definedName>
    <definedName name="indmat" localSheetId="4">'[2]2.1'!#REF!</definedName>
    <definedName name="indmat">'[2]2.1'!#REF!</definedName>
    <definedName name="indmo" localSheetId="2">'[1]2.1'!#REF!</definedName>
    <definedName name="indmo" localSheetId="4">'[2]2.1'!#REF!</definedName>
    <definedName name="indmo">'[2]2.1'!#REF!</definedName>
    <definedName name="número" localSheetId="2">#REF!</definedName>
    <definedName name="número" localSheetId="0">#REF!</definedName>
    <definedName name="número" localSheetId="4">#REF!</definedName>
    <definedName name="número">#REF!</definedName>
    <definedName name="portaria" localSheetId="2">#REF!</definedName>
    <definedName name="portaria" localSheetId="0">#REF!</definedName>
    <definedName name="portaria" localSheetId="4">#REF!</definedName>
    <definedName name="portaria">#REF!</definedName>
    <definedName name="serger" localSheetId="2">#REF!</definedName>
    <definedName name="serger" localSheetId="0">#REF!</definedName>
    <definedName name="serger" localSheetId="4">#REF!</definedName>
    <definedName name="serger">#REF!</definedName>
    <definedName name="_xlnm.Print_Titles" localSheetId="5">COMPOSIÇÕES!$1:$5</definedName>
    <definedName name="Total1001" localSheetId="2">#REF!</definedName>
    <definedName name="Total1001" localSheetId="0">#REF!</definedName>
    <definedName name="Total1001" localSheetId="4">#REF!</definedName>
    <definedName name="Total1001">#REF!</definedName>
    <definedName name="Total1002" localSheetId="2">#REF!</definedName>
    <definedName name="Total1002" localSheetId="0">#REF!</definedName>
    <definedName name="Total1002" localSheetId="4">#REF!</definedName>
    <definedName name="Total1002">#REF!</definedName>
    <definedName name="Total1004" localSheetId="2">#REF!</definedName>
    <definedName name="Total1004" localSheetId="0">#REF!</definedName>
    <definedName name="Total1004" localSheetId="4">#REF!</definedName>
    <definedName name="Total1004">#REF!</definedName>
    <definedName name="Total1004a" localSheetId="2">#REF!</definedName>
    <definedName name="Total1004a" localSheetId="0">#REF!</definedName>
    <definedName name="Total1004a" localSheetId="4">#REF!</definedName>
    <definedName name="Total1004a">#REF!</definedName>
    <definedName name="Total1004b" localSheetId="2">#REF!</definedName>
    <definedName name="Total1004b" localSheetId="0">#REF!</definedName>
    <definedName name="Total1004b" localSheetId="4">#REF!</definedName>
    <definedName name="Total1004b">#REF!</definedName>
    <definedName name="Total1005" localSheetId="2">#REF!</definedName>
    <definedName name="Total1005" localSheetId="0">#REF!</definedName>
    <definedName name="Total1005" localSheetId="4">#REF!</definedName>
    <definedName name="Total1005">#REF!</definedName>
    <definedName name="Total1006" localSheetId="2">#REF!</definedName>
    <definedName name="Total1006" localSheetId="0">#REF!</definedName>
    <definedName name="Total1006" localSheetId="4">#REF!</definedName>
    <definedName name="Total1006">#REF!</definedName>
    <definedName name="Total1007" localSheetId="2">#REF!</definedName>
    <definedName name="Total1007" localSheetId="0">#REF!</definedName>
    <definedName name="Total1007" localSheetId="4">#REF!</definedName>
    <definedName name="Total1007">#REF!</definedName>
    <definedName name="Total1008" localSheetId="2">#REF!</definedName>
    <definedName name="Total1008" localSheetId="0">#REF!</definedName>
    <definedName name="Total1008" localSheetId="4">#REF!</definedName>
    <definedName name="Total1008">#REF!</definedName>
    <definedName name="Total1009" localSheetId="2">#REF!</definedName>
    <definedName name="Total1009" localSheetId="0">#REF!</definedName>
    <definedName name="Total1009" localSheetId="4">#REF!</definedName>
    <definedName name="Total1009">#REF!</definedName>
    <definedName name="Total1010" localSheetId="2">#REF!</definedName>
    <definedName name="Total1010" localSheetId="0">#REF!</definedName>
    <definedName name="Total1010" localSheetId="4">#REF!</definedName>
    <definedName name="Total1010">#REF!</definedName>
    <definedName name="Total1010a" localSheetId="2">#REF!</definedName>
    <definedName name="Total1010a" localSheetId="0">#REF!</definedName>
    <definedName name="Total1010a" localSheetId="4">#REF!</definedName>
    <definedName name="Total1010a">#REF!</definedName>
    <definedName name="Total1010b" localSheetId="2">#REF!</definedName>
    <definedName name="Total1010b" localSheetId="0">#REF!</definedName>
    <definedName name="Total1010b" localSheetId="4">#REF!</definedName>
    <definedName name="Total1010b">#REF!</definedName>
    <definedName name="Total1015" localSheetId="2">#REF!</definedName>
    <definedName name="Total1015" localSheetId="0">#REF!</definedName>
    <definedName name="Total1015" localSheetId="4">#REF!</definedName>
    <definedName name="Total1015">#REF!</definedName>
    <definedName name="Total1016" localSheetId="2">#REF!</definedName>
    <definedName name="Total1016" localSheetId="0">#REF!</definedName>
    <definedName name="Total1016" localSheetId="4">#REF!</definedName>
    <definedName name="Total1016">#REF!</definedName>
    <definedName name="Total1016b" localSheetId="2">#REF!</definedName>
    <definedName name="Total1016b" localSheetId="0">#REF!</definedName>
    <definedName name="Total1016b" localSheetId="4">#REF!</definedName>
    <definedName name="Total1016b">#REF!</definedName>
    <definedName name="Total1016c" localSheetId="2">#REF!</definedName>
    <definedName name="Total1016c" localSheetId="0">#REF!</definedName>
    <definedName name="Total1016c" localSheetId="4">#REF!</definedName>
    <definedName name="Total1016c">#REF!</definedName>
    <definedName name="total1017" localSheetId="2">#REF!</definedName>
    <definedName name="total1017" localSheetId="0">#REF!</definedName>
    <definedName name="total1017" localSheetId="4">#REF!</definedName>
    <definedName name="total1017">#REF!</definedName>
    <definedName name="Total1017b" localSheetId="2">#REF!</definedName>
    <definedName name="Total1017b" localSheetId="0">#REF!</definedName>
    <definedName name="Total1017b" localSheetId="4">#REF!</definedName>
    <definedName name="Total1017b">#REF!</definedName>
    <definedName name="total1018" localSheetId="2">#REF!</definedName>
    <definedName name="total1018" localSheetId="0">#REF!</definedName>
    <definedName name="total1018" localSheetId="4">#REF!</definedName>
    <definedName name="total1018">#REF!</definedName>
    <definedName name="Total1019" localSheetId="2">#REF!</definedName>
    <definedName name="Total1019" localSheetId="0">#REF!</definedName>
    <definedName name="Total1019" localSheetId="4">#REF!</definedName>
    <definedName name="Total1019">#REF!</definedName>
    <definedName name="Total201A" localSheetId="2">'[1]2.1'!#REF!</definedName>
    <definedName name="Total201A" localSheetId="0">'[2]2.1'!#REF!</definedName>
    <definedName name="Total201A" localSheetId="4">'[2]2.1'!#REF!</definedName>
    <definedName name="Total201A">'[2]2.1'!#REF!</definedName>
    <definedName name="Total201c" localSheetId="2">#REF!</definedName>
    <definedName name="Total201c" localSheetId="0">#REF!</definedName>
    <definedName name="Total201c" localSheetId="4">#REF!</definedName>
    <definedName name="Total201c">#REF!</definedName>
    <definedName name="Total201c2" localSheetId="2">'[1]2.1'!$I$33</definedName>
    <definedName name="Total201c2">'[2]2.1'!$I$33</definedName>
    <definedName name="Total201c3" localSheetId="2">'[1]2.1'!$I$33</definedName>
    <definedName name="Total201c3">'[2]2.1'!$I$33</definedName>
    <definedName name="Total301" localSheetId="2">#REF!</definedName>
    <definedName name="Total301" localSheetId="0">#REF!</definedName>
    <definedName name="Total301" localSheetId="4">#REF!</definedName>
    <definedName name="Total301">#REF!</definedName>
    <definedName name="Total401" localSheetId="2">#REF!</definedName>
    <definedName name="Total401" localSheetId="0">#REF!</definedName>
    <definedName name="Total401" localSheetId="4">#REF!</definedName>
    <definedName name="Total401">#REF!</definedName>
    <definedName name="Total501a" localSheetId="2">#REF!</definedName>
    <definedName name="Total501a" localSheetId="0">#REF!</definedName>
    <definedName name="Total501a" localSheetId="4">#REF!</definedName>
    <definedName name="Total501a">#REF!</definedName>
    <definedName name="Total502" localSheetId="2">#REF!</definedName>
    <definedName name="Total502" localSheetId="0">#REF!</definedName>
    <definedName name="Total502" localSheetId="4">#REF!</definedName>
    <definedName name="Total502">#REF!</definedName>
    <definedName name="Total503" localSheetId="2">#REF!</definedName>
    <definedName name="Total503" localSheetId="0">#REF!</definedName>
    <definedName name="Total503" localSheetId="4">#REF!</definedName>
    <definedName name="Total503">#REF!</definedName>
    <definedName name="Total504" localSheetId="2">#REF!</definedName>
    <definedName name="Total504" localSheetId="0">#REF!</definedName>
    <definedName name="Total504" localSheetId="4">#REF!</definedName>
    <definedName name="Total504">#REF!</definedName>
    <definedName name="Total506" localSheetId="2">#REF!</definedName>
    <definedName name="Total506" localSheetId="0">#REF!</definedName>
    <definedName name="Total506" localSheetId="4">#REF!</definedName>
    <definedName name="Total506">#REF!</definedName>
    <definedName name="Total507" localSheetId="2">#REF!</definedName>
    <definedName name="Total507" localSheetId="0">#REF!</definedName>
    <definedName name="Total507" localSheetId="4">#REF!</definedName>
    <definedName name="Total507">#REF!</definedName>
    <definedName name="Total508" localSheetId="2">#REF!</definedName>
    <definedName name="Total508" localSheetId="0">#REF!</definedName>
    <definedName name="Total508" localSheetId="4">#REF!</definedName>
    <definedName name="Total508">#REF!</definedName>
    <definedName name="total509" localSheetId="2">#REF!</definedName>
    <definedName name="total509" localSheetId="0">#REF!</definedName>
    <definedName name="total509" localSheetId="4">#REF!</definedName>
    <definedName name="total509">#REF!</definedName>
    <definedName name="Total510" localSheetId="2">#REF!</definedName>
    <definedName name="Total510" localSheetId="0">#REF!</definedName>
    <definedName name="Total510" localSheetId="4">#REF!</definedName>
    <definedName name="Total510">#REF!</definedName>
    <definedName name="Total511" localSheetId="2">#REF!</definedName>
    <definedName name="Total511" localSheetId="0">#REF!</definedName>
    <definedName name="Total511" localSheetId="4">#REF!</definedName>
    <definedName name="Total511">#REF!</definedName>
    <definedName name="Total701" localSheetId="2">#REF!</definedName>
    <definedName name="Total701" localSheetId="0">#REF!</definedName>
    <definedName name="Total701" localSheetId="4">#REF!</definedName>
    <definedName name="Total701">#REF!</definedName>
    <definedName name="Total704" localSheetId="2">#REF!</definedName>
    <definedName name="Total704" localSheetId="0">#REF!</definedName>
    <definedName name="Total704" localSheetId="4">#REF!</definedName>
    <definedName name="Total704">#REF!</definedName>
    <definedName name="Total705" localSheetId="2">#REF!</definedName>
    <definedName name="Total705" localSheetId="0">#REF!</definedName>
    <definedName name="Total705" localSheetId="4">#REF!</definedName>
    <definedName name="Total705">#REF!</definedName>
    <definedName name="Total712" localSheetId="2">#REF!</definedName>
    <definedName name="Total712" localSheetId="0">#REF!</definedName>
    <definedName name="Total712" localSheetId="4">#REF!</definedName>
    <definedName name="Total712">#REF!</definedName>
    <definedName name="Total801" localSheetId="2">#REF!</definedName>
    <definedName name="Total801" localSheetId="0">#REF!</definedName>
    <definedName name="Total801" localSheetId="4">#REF!</definedName>
    <definedName name="Total801">#REF!</definedName>
    <definedName name="Total802" localSheetId="2">#REF!</definedName>
    <definedName name="Total802" localSheetId="0">#REF!</definedName>
    <definedName name="Total802" localSheetId="4">#REF!</definedName>
    <definedName name="Total802">#REF!</definedName>
    <definedName name="Total901" localSheetId="2">#REF!</definedName>
    <definedName name="Total901" localSheetId="0">#REF!</definedName>
    <definedName name="Total901" localSheetId="4">#REF!</definedName>
    <definedName name="Total901">#REF!</definedName>
    <definedName name="x" localSheetId="2">#REF!</definedName>
    <definedName name="x" localSheetId="0">#REF!</definedName>
    <definedName name="x" localSheetId="4">#REF!</definedName>
    <definedName name="x">#REF!</definedName>
  </definedNames>
  <calcPr calcId="152511"/>
</workbook>
</file>

<file path=xl/calcChain.xml><?xml version="1.0" encoding="utf-8"?>
<calcChain xmlns="http://schemas.openxmlformats.org/spreadsheetml/2006/main">
  <c r="F23" i="28" l="1"/>
  <c r="F21" i="28"/>
  <c r="I16" i="28" l="1"/>
  <c r="K16" i="28" s="1"/>
  <c r="G16" i="28"/>
  <c r="H16" i="28" s="1"/>
  <c r="G42" i="28"/>
  <c r="H42" i="28" s="1"/>
  <c r="G45" i="28"/>
  <c r="H45" i="28"/>
  <c r="I45" i="28"/>
  <c r="J45" i="28"/>
  <c r="K45" i="28"/>
  <c r="L45" i="28"/>
  <c r="J42" i="28" l="1"/>
  <c r="I42" i="28"/>
  <c r="K42" i="28" s="1"/>
  <c r="L16" i="28"/>
  <c r="J16" i="28"/>
  <c r="L42" i="28" l="1"/>
  <c r="G9" i="28" l="1"/>
  <c r="H9" i="28" s="1"/>
  <c r="G41" i="28"/>
  <c r="H41" i="28" s="1"/>
  <c r="J41" i="28" s="1"/>
  <c r="G40" i="28"/>
  <c r="G39" i="28"/>
  <c r="H39" i="28" s="1"/>
  <c r="J39" i="28" s="1"/>
  <c r="G38" i="28"/>
  <c r="H38" i="28" s="1"/>
  <c r="G36" i="28"/>
  <c r="H36" i="28" s="1"/>
  <c r="J36" i="28" s="1"/>
  <c r="G35" i="28"/>
  <c r="G34" i="28"/>
  <c r="H34" i="28" s="1"/>
  <c r="J34" i="28" s="1"/>
  <c r="G33" i="28"/>
  <c r="H33" i="28" s="1"/>
  <c r="G32" i="28"/>
  <c r="H32" i="28" s="1"/>
  <c r="J32" i="28" s="1"/>
  <c r="G31" i="28"/>
  <c r="G30" i="28"/>
  <c r="H30" i="28" s="1"/>
  <c r="J30" i="28" s="1"/>
  <c r="G29" i="28"/>
  <c r="H29" i="28" s="1"/>
  <c r="G28" i="28"/>
  <c r="H28" i="28" s="1"/>
  <c r="G27" i="28"/>
  <c r="G26" i="28"/>
  <c r="H26" i="28" s="1"/>
  <c r="G25" i="28"/>
  <c r="H25" i="28" s="1"/>
  <c r="G23" i="28"/>
  <c r="G22" i="28"/>
  <c r="H22" i="28" s="1"/>
  <c r="J22" i="28" s="1"/>
  <c r="G15" i="28"/>
  <c r="G10" i="28"/>
  <c r="G21" i="28" l="1"/>
  <c r="H21" i="28" s="1"/>
  <c r="J26" i="28"/>
  <c r="J28" i="28"/>
  <c r="I9" i="28"/>
  <c r="K9" i="28" s="1"/>
  <c r="J9" i="28"/>
  <c r="J38" i="28"/>
  <c r="I38" i="28"/>
  <c r="K38" i="28" s="1"/>
  <c r="I25" i="28"/>
  <c r="K25" i="28" s="1"/>
  <c r="J25" i="28"/>
  <c r="J29" i="28"/>
  <c r="I29" i="28"/>
  <c r="K29" i="28" s="1"/>
  <c r="H23" i="28"/>
  <c r="J23" i="28" s="1"/>
  <c r="J33" i="28"/>
  <c r="I33" i="28"/>
  <c r="K33" i="28" s="1"/>
  <c r="H10" i="28"/>
  <c r="J10" i="28" s="1"/>
  <c r="I26" i="28"/>
  <c r="K26" i="28" s="1"/>
  <c r="L26" i="28" s="1"/>
  <c r="I30" i="28"/>
  <c r="K30" i="28" s="1"/>
  <c r="L30" i="28" s="1"/>
  <c r="I34" i="28"/>
  <c r="K34" i="28" s="1"/>
  <c r="L34" i="28" s="1"/>
  <c r="I39" i="28"/>
  <c r="K39" i="28" s="1"/>
  <c r="L39" i="28" s="1"/>
  <c r="H15" i="28"/>
  <c r="J15" i="28" s="1"/>
  <c r="I22" i="28"/>
  <c r="K22" i="28" s="1"/>
  <c r="L22" i="28" s="1"/>
  <c r="H27" i="28"/>
  <c r="J27" i="28" s="1"/>
  <c r="I28" i="28"/>
  <c r="K28" i="28" s="1"/>
  <c r="H31" i="28"/>
  <c r="J31" i="28" s="1"/>
  <c r="I32" i="28"/>
  <c r="K32" i="28" s="1"/>
  <c r="L32" i="28" s="1"/>
  <c r="H35" i="28"/>
  <c r="J35" i="28" s="1"/>
  <c r="I36" i="28"/>
  <c r="K36" i="28" s="1"/>
  <c r="L36" i="28" s="1"/>
  <c r="H40" i="28"/>
  <c r="J40" i="28" s="1"/>
  <c r="I41" i="28"/>
  <c r="K41" i="28" s="1"/>
  <c r="L41" i="28" s="1"/>
  <c r="L28" i="28" l="1"/>
  <c r="L25" i="28"/>
  <c r="I31" i="28"/>
  <c r="K31" i="28" s="1"/>
  <c r="L31" i="28" s="1"/>
  <c r="I40" i="28"/>
  <c r="K40" i="28" s="1"/>
  <c r="L40" i="28" s="1"/>
  <c r="I15" i="28"/>
  <c r="K15" i="28" s="1"/>
  <c r="L15" i="28" s="1"/>
  <c r="L33" i="28"/>
  <c r="L9" i="28"/>
  <c r="I35" i="28"/>
  <c r="K35" i="28" s="1"/>
  <c r="L35" i="28" s="1"/>
  <c r="I23" i="28"/>
  <c r="K23" i="28" s="1"/>
  <c r="L23" i="28" s="1"/>
  <c r="I21" i="28"/>
  <c r="L38" i="28"/>
  <c r="I10" i="28"/>
  <c r="K10" i="28" s="1"/>
  <c r="L10" i="28" s="1"/>
  <c r="I27" i="28"/>
  <c r="K27" i="28" s="1"/>
  <c r="L27" i="28" s="1"/>
  <c r="L29" i="28"/>
  <c r="F11" i="28" l="1"/>
  <c r="G19" i="25"/>
  <c r="F17" i="28" l="1"/>
  <c r="F44" i="28"/>
  <c r="G44" i="28" s="1"/>
  <c r="F43" i="28"/>
  <c r="G43" i="28" s="1"/>
  <c r="F13" i="28"/>
  <c r="F19" i="28"/>
  <c r="F20" i="28"/>
  <c r="F18" i="28"/>
  <c r="G17" i="28"/>
  <c r="H44" i="28" l="1"/>
  <c r="J44" i="28" s="1"/>
  <c r="H43" i="28"/>
  <c r="J43" i="28" s="1"/>
  <c r="G18" i="28"/>
  <c r="H17" i="28"/>
  <c r="J17" i="28" s="1"/>
  <c r="G13" i="28"/>
  <c r="G11" i="28"/>
  <c r="G20" i="28"/>
  <c r="G19" i="28"/>
  <c r="I44" i="28" l="1"/>
  <c r="K44" i="28" s="1"/>
  <c r="L44" i="28"/>
  <c r="I43" i="28"/>
  <c r="K43" i="28" s="1"/>
  <c r="L43" i="28" s="1"/>
  <c r="H18" i="28"/>
  <c r="J18" i="28" s="1"/>
  <c r="I17" i="28"/>
  <c r="K17" i="28" s="1"/>
  <c r="L17" i="28" s="1"/>
  <c r="H11" i="28"/>
  <c r="J11" i="28" s="1"/>
  <c r="H13" i="28"/>
  <c r="J13" i="28" s="1"/>
  <c r="H20" i="28"/>
  <c r="J20" i="28" s="1"/>
  <c r="H19" i="28"/>
  <c r="I18" i="28" l="1"/>
  <c r="K18" i="28" s="1"/>
  <c r="L18" i="28" s="1"/>
  <c r="I13" i="28"/>
  <c r="K13" i="28" s="1"/>
  <c r="L13" i="28" s="1"/>
  <c r="I11" i="28"/>
  <c r="K11" i="28" s="1"/>
  <c r="L11" i="28" s="1"/>
  <c r="I20" i="28"/>
  <c r="K20" i="28" s="1"/>
  <c r="L20" i="28" s="1"/>
  <c r="I19" i="28"/>
  <c r="D13" i="20" l="1"/>
  <c r="D12" i="20"/>
  <c r="J19" i="28" l="1"/>
  <c r="K19" i="28"/>
  <c r="J21" i="28" l="1"/>
  <c r="J49" i="28" s="1"/>
  <c r="K21" i="28"/>
  <c r="L19" i="28"/>
  <c r="L21" i="28" l="1"/>
  <c r="K49" i="28"/>
  <c r="L49" i="28" s="1"/>
</calcChain>
</file>

<file path=xl/sharedStrings.xml><?xml version="1.0" encoding="utf-8"?>
<sst xmlns="http://schemas.openxmlformats.org/spreadsheetml/2006/main" count="1579" uniqueCount="556">
  <si>
    <t>Item</t>
  </si>
  <si>
    <t>Descrição dos Serviços</t>
  </si>
  <si>
    <t>Unid.</t>
  </si>
  <si>
    <t>M3</t>
  </si>
  <si>
    <t>M2</t>
  </si>
  <si>
    <t>SINALIZAÇÃO</t>
  </si>
  <si>
    <t>Transporte de CBUQ para DMT 15 km, peso espec.compact: 2,5t/m3</t>
  </si>
  <si>
    <t>H</t>
  </si>
  <si>
    <t>Capina, Varrição e Limpeza do pavimento</t>
  </si>
  <si>
    <t>UND</t>
  </si>
  <si>
    <t>Município de Campo Bom</t>
  </si>
  <si>
    <t>Estado do Rio Grande do Sul – Brasil</t>
  </si>
  <si>
    <t>Secretaria Municipal de Obras, Planejamento e  Serviços Urbanos</t>
  </si>
  <si>
    <t xml:space="preserve">REFERÊNCIA </t>
  </si>
  <si>
    <t>SICRO-E9666</t>
  </si>
  <si>
    <t>SICRO-A9311</t>
  </si>
  <si>
    <t>6.3</t>
  </si>
  <si>
    <t/>
  </si>
  <si>
    <t>TOTAL</t>
  </si>
  <si>
    <t>COMPOSICAO</t>
  </si>
  <si>
    <t>T</t>
  </si>
  <si>
    <t>CHI</t>
  </si>
  <si>
    <t>ROLO COMPACTADOR DE PNEUS, ESTATICO, PRESSAO VARIAVEL, POTENCIA 110 HP, PESO SEM/COM LASTRO 10,8/27 T, LARGURA DE ROLAGEM 2,30 M - CHI DIURNO. AF_06/2017</t>
  </si>
  <si>
    <t>96464</t>
  </si>
  <si>
    <t>CHP</t>
  </si>
  <si>
    <t>ROLO COMPACTADOR DE PNEUS, ESTATICO, PRESSAO VARIAVEL, POTENCIA 110 HP, PESO SEM/COM LASTRO 10,8/27 T, LARGURA DE ROLAGEM 2,30 M - CHP DIURNO. AF_06/2017</t>
  </si>
  <si>
    <t>96463</t>
  </si>
  <si>
    <t>TRATOR DE PNEUS COM POTÊNCIA DE 85 CV, TRAÇÃO 4X4, COM VASSOURA MECÂNICA ACOPLADA - CHP DIURNO. AF_03/2017</t>
  </si>
  <si>
    <t>96157</t>
  </si>
  <si>
    <t>TRATOR DE PNEUS COM POTÊNCIA DE 85 CV, TRAÇÃO 4X4, COM VASSOURA MECÂNICA ACOPLADA - CHI DIURNO. AF_02/2017</t>
  </si>
  <si>
    <t>96155</t>
  </si>
  <si>
    <t>ROLO COMPACTADOR VIBRATORIO TANDEM, ACO LISO, POTENCIA 125 HP, PESO SEM/COM LASTRO 10,20/11,65 T, LARGURA DE TRABALHO 1,73 M - CHI DIURNO. AF_11/2016</t>
  </si>
  <si>
    <t>95632</t>
  </si>
  <si>
    <t>ROLO COMPACTADOR VIBRATORIO TANDEM, ACO LISO, POTENCIA 125 HP, PESO SEM/COM LASTRO 10,20/11,65 T, LARGURA DE TRABALHO 1,73 M - CHP DIURNO. AF_11/2016</t>
  </si>
  <si>
    <t>95631</t>
  </si>
  <si>
    <t>CAMINHÃO BASCULANTE 10 M3, TRUCADO CABINE SIMPLES, PESO BRUTO TOTAL 23.000 KG, CARGA ÚTIL MÁXIMA 15.935 KG, DISTÂNCIA ENTRE EIXOS 4,80 M, POTÊNCIA 230 CV INCLUSIVE CAÇAMBA METÁLICA - CHP DIURNO. AF_06/2014</t>
  </si>
  <si>
    <t>91386</t>
  </si>
  <si>
    <t>RASTELEIRO COM ENCARGOS COMPLEMENTARES</t>
  </si>
  <si>
    <t>88314</t>
  </si>
  <si>
    <t>VIBROACABADORA DE ASFALTO SOBRE ESTEIRAS, LARGURA DE PAVIMENTAÇÃO 1,90 M A 5,30 M, POTÊNCIA 105 HP CAPACIDADE 450 T/H - CHI DIURNO. AF_11/2014</t>
  </si>
  <si>
    <t>5837</t>
  </si>
  <si>
    <t>VIBROACABADORA DE ASFALTO SOBRE ESTEIRAS, LARGURA DE PAVIMENTAÇÃO 1,90 M A 5,30 M, POTÊNCIA 105 HP CAPACIDADE 450 T/H - CHP DIURNO. AF_11/2014</t>
  </si>
  <si>
    <t>5835</t>
  </si>
  <si>
    <t>2,5548000</t>
  </si>
  <si>
    <t>CUSTO TOTAL</t>
  </si>
  <si>
    <t>CUSTO UNIT</t>
  </si>
  <si>
    <t>COMPOSIÇÕES AUXILIARES</t>
  </si>
  <si>
    <t>UN</t>
  </si>
  <si>
    <t>M</t>
  </si>
  <si>
    <t>AREIA MEDIA - POSTO JAZIDA/FORNECEDOR (RETIRADO NA JAZIDA, SEM TRANSPORTE)</t>
  </si>
  <si>
    <t>PEDREIRO COM ENCARGOS COMPLEMENTARES</t>
  </si>
  <si>
    <t>SERVENTE COM ENCARGOS COMPLEMENTARES</t>
  </si>
  <si>
    <t>INSUMO</t>
  </si>
  <si>
    <t>M²</t>
  </si>
  <si>
    <t>CARPINTEIRO DE FORMAS COM ENCARGOS COMPLEMENTARES</t>
  </si>
  <si>
    <t>88316</t>
  </si>
  <si>
    <t>1379</t>
  </si>
  <si>
    <t>88262</t>
  </si>
  <si>
    <t>CIMENTO PORTLAND COMPOSTO CP II-32</t>
  </si>
  <si>
    <t>ARMADOR COM ENCARGOS COMPLEMENTARES</t>
  </si>
  <si>
    <t>KG</t>
  </si>
  <si>
    <t>88309</t>
  </si>
  <si>
    <t>PLACA DE OBRA EM CHAPA DE ACO GALVANIZADO</t>
  </si>
  <si>
    <t>COMPOSIÇÃO</t>
  </si>
  <si>
    <t>1.1</t>
  </si>
  <si>
    <t>2.1</t>
  </si>
  <si>
    <t>3.1</t>
  </si>
  <si>
    <t>3.2</t>
  </si>
  <si>
    <t>3.5</t>
  </si>
  <si>
    <t>3.6</t>
  </si>
  <si>
    <t>3.7</t>
  </si>
  <si>
    <t>4.1</t>
  </si>
  <si>
    <t>4.2</t>
  </si>
  <si>
    <t>5.1</t>
  </si>
  <si>
    <t>5.4</t>
  </si>
  <si>
    <t>5.5</t>
  </si>
  <si>
    <t>5.6</t>
  </si>
  <si>
    <t>5.7</t>
  </si>
  <si>
    <t>6.1</t>
  </si>
  <si>
    <t>6.2</t>
  </si>
  <si>
    <t>6.4</t>
  </si>
  <si>
    <t>ADMINSTRAÇÃO LOCAL</t>
  </si>
  <si>
    <t>1.2</t>
  </si>
  <si>
    <t>1.3</t>
  </si>
  <si>
    <t>3.3</t>
  </si>
  <si>
    <t>3.4</t>
  </si>
  <si>
    <t>4.3</t>
  </si>
  <si>
    <t>4.4</t>
  </si>
  <si>
    <t>4.5</t>
  </si>
  <si>
    <t>4.6</t>
  </si>
  <si>
    <t>4.7</t>
  </si>
  <si>
    <t xml:space="preserve">Transporte equip. obra-md.porte </t>
  </si>
  <si>
    <t>Transporte equip. obra-gr.porte</t>
  </si>
  <si>
    <t>*COMPOSIÇÃO AUXILIAR</t>
  </si>
  <si>
    <t>PREÇO</t>
  </si>
  <si>
    <t>5.2</t>
  </si>
  <si>
    <t>Auxiliar de laboratório</t>
  </si>
  <si>
    <t>Técnico de laboratório</t>
  </si>
  <si>
    <t>Placa de obra 1,20x2,40</t>
  </si>
  <si>
    <t>CUSTO</t>
  </si>
  <si>
    <t>PAVIMENTAÇÃO (CAPEAMENTO-RECAPEAMENTO)</t>
  </si>
  <si>
    <t>0,0464000</t>
  </si>
  <si>
    <t>0,0949000</t>
  </si>
  <si>
    <t>1,1301000</t>
  </si>
  <si>
    <t>0,0805000</t>
  </si>
  <si>
    <t>0,0607000</t>
  </si>
  <si>
    <t>0,1071000</t>
  </si>
  <si>
    <t>0,0341000</t>
  </si>
  <si>
    <t>0,0419000</t>
  </si>
  <si>
    <t>0,0990000</t>
  </si>
  <si>
    <t>EXECUÇÃO DE PAVIMENTO COM APLICAÇÃO DE CONCRETO ASFÁLTICO, CAMADA DE ROLAMENTO - EXCLUSIVE CARGA E TRANSPORTE. AF_11/2019</t>
  </si>
  <si>
    <t>03.PAVI.ASFT.010/01</t>
  </si>
  <si>
    <t>95996</t>
  </si>
  <si>
    <t>EXECUÇÃO DE PAVIMENTO COM APLICAÇÃO DE CONCRETO ASFÁLTICO, CAMADA DE BINDER - EXCLUSIVE CARGA E TRANSPORTE. AF_11/2019</t>
  </si>
  <si>
    <t>0,0331000</t>
  </si>
  <si>
    <t>0,0678000</t>
  </si>
  <si>
    <t>0,8072000</t>
  </si>
  <si>
    <t>0,0575000</t>
  </si>
  <si>
    <t>0,0434000</t>
  </si>
  <si>
    <t>0,0668000</t>
  </si>
  <si>
    <t>0,0299000</t>
  </si>
  <si>
    <t>0,0710000</t>
  </si>
  <si>
    <t xml:space="preserve"> USINAGEM DE CBUQ COM CAP 50/70, PARA BINDER</t>
  </si>
  <si>
    <t>5.3</t>
  </si>
  <si>
    <t>LOCAL</t>
  </si>
  <si>
    <t>ÁREA TOTAL 
(m²)</t>
  </si>
  <si>
    <t>TIPO DE OBRA</t>
  </si>
  <si>
    <t>TRECHO</t>
  </si>
  <si>
    <t>BAIRRO</t>
  </si>
  <si>
    <t>ESTIMATIVA DE DMTS</t>
  </si>
  <si>
    <t>USINAS CBUQ/ CENTRAL DE BRITAGEM</t>
  </si>
  <si>
    <t>LOCAL DE REFERÊNCIA</t>
  </si>
  <si>
    <t>DESTINO</t>
  </si>
  <si>
    <t>DMT (KM)</t>
  </si>
  <si>
    <t>RIO BONITO</t>
  </si>
  <si>
    <t>RUA TILÁPIA, 160 ESTÂNCIA VELHA</t>
  </si>
  <si>
    <t>AV BRASIL, 3697, CAMPO BOM</t>
  </si>
  <si>
    <t xml:space="preserve"> AGCM</t>
  </si>
  <si>
    <t>JOÃO PEDRO DIAS, 4150, CAMPO BOM</t>
  </si>
  <si>
    <t>AV BRASIL, 3697 CAMPO BOM</t>
  </si>
  <si>
    <t>CONCREPEDRA</t>
  </si>
  <si>
    <t>ESTRADA HENRIQUE CLOSS, GRAVATAÍ</t>
  </si>
  <si>
    <t>TONIOLO BUSNELLO</t>
  </si>
  <si>
    <t>RUA REINALDO LEOPOLDINA DE SOUSA, 555, PORTÃO</t>
  </si>
  <si>
    <t>SULTEPA/INCOPEL</t>
  </si>
  <si>
    <t>RUA FLORIANÓPOLIS , 1000, ESTÂNCIA VELHA</t>
  </si>
  <si>
    <t>MÉDIA</t>
  </si>
  <si>
    <t>MEDIANA</t>
  </si>
  <si>
    <t xml:space="preserve">DMT ADOTADA </t>
  </si>
  <si>
    <t>15 KM</t>
  </si>
  <si>
    <t>CAMPO BOM , JULHO DE 2018</t>
  </si>
  <si>
    <t>TERRAPLANAGEM</t>
  </si>
  <si>
    <t>Instalação deposito/sanitário (container 2,30*6,00)</t>
  </si>
  <si>
    <t>Espalhamento de material em bota-fora</t>
  </si>
  <si>
    <t>Escavação de material com baixa capacidade de suporte</t>
  </si>
  <si>
    <t>Transporte de rachão (DMT 15 km)</t>
  </si>
  <si>
    <t>DRENAGEM</t>
  </si>
  <si>
    <t>Escavação mecânica de vala bueiros em mat. de 1ª categoria</t>
  </si>
  <si>
    <t>Reaterro de vala com material reaproveitado</t>
  </si>
  <si>
    <t xml:space="preserve">Lastro de brita com preparo de fundo de vala </t>
  </si>
  <si>
    <t xml:space="preserve">Fornecimento de tubulação o 300mm PS2-PB </t>
  </si>
  <si>
    <t xml:space="preserve">Fornecimento de tubulação o 400mm PS2-PB </t>
  </si>
  <si>
    <t xml:space="preserve">Fornecimento de tubulação o 400mm PA2-PB </t>
  </si>
  <si>
    <t>Fornecimento de tubulação o 600 mm -PS2 PB</t>
  </si>
  <si>
    <t>Fornecimento de tubulação o 600 mm -PA2 PB</t>
  </si>
  <si>
    <t>Assentamento de tubulação o 300mm</t>
  </si>
  <si>
    <t>Assentamento de tubulação o 400mm</t>
  </si>
  <si>
    <t xml:space="preserve">Assentamento de tubulação o 600mm </t>
  </si>
  <si>
    <t>Boca de lobo, alvenaria e tampa em concreto</t>
  </si>
  <si>
    <t xml:space="preserve">AUXILIAR </t>
  </si>
  <si>
    <t>POÇO DE VISITA -PV-1 :80X80X150XM(COM TAMPA DE CONCRETO E FUNDO COM LASTRO DE CONCRETO) ALVENARIA DE TIJOLETA (CHAPISCO E REBOCO) COMPLETA</t>
  </si>
  <si>
    <t>34</t>
  </si>
  <si>
    <t>ACO CA-50, 10,0 MM, VERGALHAO</t>
  </si>
  <si>
    <t>ARAME RECOZIDO 16 BWG, 1,60 MM (0,016 KG/M</t>
  </si>
  <si>
    <t>370</t>
  </si>
  <si>
    <t>4721</t>
  </si>
  <si>
    <t>PEDRA BRITADA N. 1 (9,5 a 19 MM) POSTO PEDREIRA/FORNECEDOR, COM FRETE 15 KM</t>
  </si>
  <si>
    <t>5070</t>
  </si>
  <si>
    <t>PREGO DE ACO POLIDO COM CABECA 17 X 30 (2 3/4 X 11)</t>
  </si>
  <si>
    <t>6194</t>
  </si>
  <si>
    <t>PECA DE MADEIRA 2A QUALIDADE 2,5 X 15CM (1X6") NAO APARELHADA</t>
  </si>
  <si>
    <t>MERCADO</t>
  </si>
  <si>
    <t>TIJOLETA PEDRA GRES 0,1X0,15X0,45M</t>
  </si>
  <si>
    <t>88238</t>
  </si>
  <si>
    <t>AJUDANTE DE ARMADOR COM ENCARGOS COMPLEMENTARES</t>
  </si>
  <si>
    <t>88239</t>
  </si>
  <si>
    <t>AJUDANTE DE CARPINTEIRO COM ENCARGOS COMPLEMENTARES</t>
  </si>
  <si>
    <t>88245</t>
  </si>
  <si>
    <t>POÇO DE VISITA -PV-2 :1,50X1,50X180M(COM TAMPA DE CONCRETO E FUNDO COM LASTRO DE CONCRETO) ALVENARIA DE TIJOLETA (CHAPISCO E REBOCO) COMPLETA</t>
  </si>
  <si>
    <t xml:space="preserve"> PEDRA GRES 0,15X0,22X 0,45M</t>
  </si>
  <si>
    <t>RETROESCAVADEIRA SOBRE RODAS COM CARREGADEIRA, TRAÇÃO 4X4</t>
  </si>
  <si>
    <t>CP</t>
  </si>
  <si>
    <t>1.4</t>
  </si>
  <si>
    <t>3.8</t>
  </si>
  <si>
    <t>3.9</t>
  </si>
  <si>
    <t>4.8</t>
  </si>
  <si>
    <t>4.9</t>
  </si>
  <si>
    <t>4.10</t>
  </si>
  <si>
    <t>4.11</t>
  </si>
  <si>
    <t>4.12</t>
  </si>
  <si>
    <t>4.13</t>
  </si>
  <si>
    <t>4.14</t>
  </si>
  <si>
    <t>4.15</t>
  </si>
  <si>
    <t>4.16</t>
  </si>
  <si>
    <t>4.17</t>
  </si>
  <si>
    <t>5.8</t>
  </si>
  <si>
    <t>6.5</t>
  </si>
  <si>
    <t>6.6</t>
  </si>
  <si>
    <t>6.7</t>
  </si>
  <si>
    <t>7.1</t>
  </si>
  <si>
    <t>7.2</t>
  </si>
  <si>
    <t>7.3</t>
  </si>
  <si>
    <t>8.1</t>
  </si>
  <si>
    <t>8.2</t>
  </si>
  <si>
    <t>8.3</t>
  </si>
  <si>
    <t>8.4</t>
  </si>
  <si>
    <t>8.5</t>
  </si>
  <si>
    <t>MÊS</t>
  </si>
  <si>
    <t>Regularização e Compactação mecânica do Subleito</t>
  </si>
  <si>
    <t>Imprimação com asfalto diluido CM-30</t>
  </si>
  <si>
    <t>Execução de meio-fio pré-moldado de concreto (1,00x0,30x0,12x0,15), inclus. carga, transporte</t>
  </si>
  <si>
    <t>0,0020000</t>
  </si>
  <si>
    <t>Sub base com macadame, exclusive transporte</t>
  </si>
  <si>
    <t>Execução de base de brita graduada , exclusive transporte</t>
  </si>
  <si>
    <t>Substituição de solos moles por rachão</t>
  </si>
  <si>
    <t>Demolição mecanizada de pavimento asfáltico</t>
  </si>
  <si>
    <t>Transporte de pavimentação removida DMT = 5 Km</t>
  </si>
  <si>
    <t>Passeio de bloco de concreto espess. 6cm 35MPA (BLOCO+ PÓ DE BRITA+ REJUNTE +MÃO DE OBRA/EQUIPAMENTOS)</t>
  </si>
  <si>
    <t>plantio de grama em placas</t>
  </si>
  <si>
    <t>MAT</t>
  </si>
  <si>
    <t>MO</t>
  </si>
  <si>
    <t>PREÇO TOTAL</t>
  </si>
  <si>
    <t>DESCRIÇÃO ANALÍTICA</t>
  </si>
  <si>
    <t>AC</t>
  </si>
  <si>
    <t>Administração central</t>
  </si>
  <si>
    <t>S + G</t>
  </si>
  <si>
    <t xml:space="preserve">Seguro Garantia </t>
  </si>
  <si>
    <t>R</t>
  </si>
  <si>
    <t>Risco</t>
  </si>
  <si>
    <t>DF</t>
  </si>
  <si>
    <t>Depesas Financeiras</t>
  </si>
  <si>
    <t>L</t>
  </si>
  <si>
    <t>Lucro</t>
  </si>
  <si>
    <t>I</t>
  </si>
  <si>
    <t>Taxa Representativa de Tributos (PIS+COFINS+ISSQN+CPRB)</t>
  </si>
  <si>
    <t>PIS</t>
  </si>
  <si>
    <t>COFINS</t>
  </si>
  <si>
    <t>CPRB</t>
  </si>
  <si>
    <t>Contribuição Previdenciária sobre a Receita Bruta</t>
  </si>
  <si>
    <t>ISSQN</t>
  </si>
  <si>
    <t>ISSQN (Alíquota x % Base de cálculo</t>
  </si>
  <si>
    <t>Fórmula para o cálculo do B.D.I. ( benefícios e despesas indiretas )</t>
  </si>
  <si>
    <t>BDI:</t>
  </si>
  <si>
    <t>Alíquota de ISSQN: 2%</t>
  </si>
  <si>
    <t>% Mão de Obra em relação ao valor total da obra (0,2%)</t>
  </si>
  <si>
    <t>BDI</t>
  </si>
  <si>
    <t xml:space="preserve">CRONOGRAMA FÍSICO FINANCEIRO </t>
  </si>
  <si>
    <t xml:space="preserve">RESUMO GERAL </t>
  </si>
  <si>
    <t>0,0051000</t>
  </si>
  <si>
    <t>GRUPO GERADOR COM CARENAGEM, MOTOR DIESEL POTÊNCIA STANDART ENTRE 250 E 260 KVA - CHI DIURNO. AF_12/2016</t>
  </si>
  <si>
    <t>95873</t>
  </si>
  <si>
    <t>0,0176000</t>
  </si>
  <si>
    <t>GRUPO GERADOR COM CARENAGEM, MOTOR DIESEL POTÊNCIA STANDART ENTRE 250 E 260 KVA - CHP DIURNO. AF_12/2016</t>
  </si>
  <si>
    <t>95872</t>
  </si>
  <si>
    <t>USINA DE MISTURA ASFÁLTICA À QUENTE, TIPO CONTRA FLUXO, PROD 40 A 80 TON/HORA - CHI DIURNO. AF_03/2016</t>
  </si>
  <si>
    <t>93434</t>
  </si>
  <si>
    <t>USINA DE MISTURA ASFÁLTICA À QUENTE, TIPO CONTRA FLUXO, PROD 40 A 80 TON/HORA - CHP DIURNO. AF_03/2016</t>
  </si>
  <si>
    <t>93433</t>
  </si>
  <si>
    <t>0,0227000</t>
  </si>
  <si>
    <t>ENCARREGADO GERAL COM ENCARGOS COMPLEMENTARES</t>
  </si>
  <si>
    <t>90776</t>
  </si>
  <si>
    <t>0,0455000</t>
  </si>
  <si>
    <t>0,0566000</t>
  </si>
  <si>
    <t>CIMENTO ASFALTICO DE PETROLEO A GRANEL (CAP) 50/70</t>
  </si>
  <si>
    <t>ANP</t>
  </si>
  <si>
    <t>TANQUE DE ASFALTO ESTACIONÁRIO COM SERPENTINA, CAPACIDADE 30.000 L - CHP DIURNO. AF_06/2014</t>
  </si>
  <si>
    <t>7030</t>
  </si>
  <si>
    <t>0,0179000</t>
  </si>
  <si>
    <t>PÁ CARREGADEIRA SOBRE RODAS, POTÊNCIA LÍQUIDA 128 HP, CAPACIDADE DA CAÇAMBA 1,7 A 2,8 M3, PESO OPERACIONAL 11632 KG - CHI DIURNO. AF_06/2014</t>
  </si>
  <si>
    <t>5942</t>
  </si>
  <si>
    <t>0,0049000</t>
  </si>
  <si>
    <t>PÁ CARREGADEIRA SOBRE RODAS, POTÊNCIA LÍQUIDA 128 HP, CAPACIDADE DA CAÇAMBA 1,7 A 2,8 M3, PESO OPERACIONAL 11632 KG - CHP DIURNO. AF_06/2014</t>
  </si>
  <si>
    <t>5940</t>
  </si>
  <si>
    <t>0,1782000</t>
  </si>
  <si>
    <t>PEDRA BRITADA N. 1 (9,5 a 19 MM) POSTO PEDREIRA/FORNECEDOR, SEM FRETE</t>
  </si>
  <si>
    <t>0,1740000</t>
  </si>
  <si>
    <t>PEDRA BRITADA N. 0, OU PEDRISCO (4,8 A 9,5 MM) POSTO PEDREIRA/FORNECEDOR, SEM FRETE</t>
  </si>
  <si>
    <t>4720</t>
  </si>
  <si>
    <t>51,8800000</t>
  </si>
  <si>
    <t>CAL HIDRATADA CH-I PARA ARGAMASSAS</t>
  </si>
  <si>
    <t>1106</t>
  </si>
  <si>
    <t>0,2421000</t>
  </si>
  <si>
    <t>USINAGEM DE CONCRETO ASFÁLTICO COM CAP 50/70, PARA CAMADA DE BINDER, PADRÃO DNIT FAIXA B, EM USINA DE ASFALTO CONTÍNUA DE 80 TON/H. AF_03/2020</t>
  </si>
  <si>
    <t>104358</t>
  </si>
  <si>
    <t>03.PAVI.USIN.001/01</t>
  </si>
  <si>
    <t>COMPOSIÇÃO 11 USINAGEM DE CONCRETO ASFÁLTICO COM CAP 50/70, PARA CAMADA DE BINDER, PADRÃO DNIT FAIXA B, EM USINA DE ASFALTO CONTÍNUA DE 80 TON/H</t>
  </si>
  <si>
    <t>AUXILIAR 11</t>
  </si>
  <si>
    <t>COMPOSIÇÃO 10 EXECUÇÃO DE PAVIMENTO COM APLICAÇÃO DE CONCRETO ASFÁLTICO, CAMADA DE BINDER -</t>
  </si>
  <si>
    <t>ESPARGIDOR DE ASFALTO PRESSURIZADO, TANQUE 6 M3 COM ISOLAÇÃO TÉRMICA, AQUECIDO COM 2 MAÇARICOS, COM BARRA ESPARGIDORA 3,60 M, MONTADO SOBRE CAMINHÃO  TOCO, PBT 14.300 KG, POTÊNCIA 185 CV - CHI DIURNO. AF_08/2015</t>
  </si>
  <si>
    <t>91486</t>
  </si>
  <si>
    <t>0,0038000</t>
  </si>
  <si>
    <t>TRATOR DE PNEUS, POTÊNCIA 85 CV, TRAÇÃO 4X4, PESO COM LASTRO DE 4.675 KG - CHI DIURNO. AF_06/2014</t>
  </si>
  <si>
    <t>89036</t>
  </si>
  <si>
    <t>0,0017000</t>
  </si>
  <si>
    <t>TRATOR DE PNEUS, POTÊNCIA 85 CV, TRAÇÃO 4X4, PESO COM LASTRO DE 4.675 KG - CHP DIURNO. AF_06/2014</t>
  </si>
  <si>
    <t>89035</t>
  </si>
  <si>
    <t>0,0055000</t>
  </si>
  <si>
    <t>0,0004000</t>
  </si>
  <si>
    <t>ESPARGIDOR DE ASFALTO PRESSURIZADO, TANQUE 6 M3 COM ISOLAÇÃO TÉRMICA, AQUECIDO COM 2 MAÇARICOS, COM BARRA ESPARGIDORA 3,60 M, MONTADO SOBRE CAMINHÃO  TOCO, PBT 14.300 KG, POTÊNCIA 185 CV - CHP DIURNO. AF_08/2015</t>
  </si>
  <si>
    <t>83362</t>
  </si>
  <si>
    <t>0,4500000</t>
  </si>
  <si>
    <t>EMULSAO ASFALTICA CATIONICA RR-2C PARA USO EM PAVIMENTACAO ASFALTICA (COLETADO CAIXA NA ANP ACRESCIDO DE ICMS)</t>
  </si>
  <si>
    <t>COLETATO NA ANP</t>
  </si>
  <si>
    <t>0,0040000</t>
  </si>
  <si>
    <t>VASSOURA MECÂNICA REBOCÁVEL COM ESCOVA CILÍNDRICA, LARGURA ÚTIL DE VARRIMENTO DE 2,44 M - CHI DIURNO. AF_06/2014</t>
  </si>
  <si>
    <t>5841</t>
  </si>
  <si>
    <t>VASSOURA MECÂNICA REBOCÁVEL COM ESCOVA CILÍNDRICA, LARGURA ÚTIL DE VARRIMENTO DE 2,44 M - CHP DIURNO. AF_06/2014</t>
  </si>
  <si>
    <t>5839</t>
  </si>
  <si>
    <t>EXECUÇÃO DE PINTURA DE LIGAÇÃO COM EMULSÃO ASFÁLTICA RR-2C. AF_11/2019</t>
  </si>
  <si>
    <t>96402</t>
  </si>
  <si>
    <t>03.PAVI.BASE.109/01</t>
  </si>
  <si>
    <t>CUSTO UNIT.</t>
  </si>
  <si>
    <t>COEF.</t>
  </si>
  <si>
    <t>UNIDADE</t>
  </si>
  <si>
    <t>DESCRIÇÃO</t>
  </si>
  <si>
    <t>CÓDIGOS</t>
  </si>
  <si>
    <t>CLASSE/TIPO</t>
  </si>
  <si>
    <t>COMPOSIÇÃO 09 EXECUÇÃO DE PINTURA DE LIGAÇÃO COM EMULSÃO ASFÁLTICA RR-2C</t>
  </si>
  <si>
    <t>COMPOSIÇÃO 07 POÇO DE VISITA -PV-2 :1,50X1,50X180M(COM TAMPA DE CONCRETO E FUNDO COM LASTRO DE CONCRETO) ALVENARIA DE PEDRA GRES (CHAPISCO E REBOCO) COMPLETA</t>
  </si>
  <si>
    <t>COMPOSIÇÃO 06 POÇO DE VISITA -PV-1 :80X80X150XM(COM TAMPA DE CONCRETO E FUNDO COM LASTRO DE CONCRETO) ALVENARIA DE TIJOLETA (CHAPISCO E REBOCO) COMPLETA</t>
  </si>
  <si>
    <t>0,0041000</t>
  </si>
  <si>
    <t>0,0058000</t>
  </si>
  <si>
    <t>0,0010000</t>
  </si>
  <si>
    <t>1,2000000</t>
  </si>
  <si>
    <t>ASFALTO DILUIDO DE PETROLEO CM-30 (COLETADO NA ANP 03/2022 ACRESCIDO DE ICMS)</t>
  </si>
  <si>
    <t>EXECUÇÃO DE IMPRIMAÇÃO COM ASFALTO DILUÍDO CM-30. AF_11/2019</t>
  </si>
  <si>
    <t>96401*</t>
  </si>
  <si>
    <t>03.PAVI.BASE.107/01</t>
  </si>
  <si>
    <t>COMPOSIÇÃO 05 -EXECUÇÃO DE IMPRIMAÇÃO COM ASFALTO DILUÍDO CM-30.</t>
  </si>
  <si>
    <t>0,0100000</t>
  </si>
  <si>
    <t>CONCRETO MAGRO PARA LASTRO, TRAÇO 1:4,5:4,5 (CIMENTO/ AREIA MÉDIA/ BRITA 1)  - PREPARO MECÂNICO COM BETONEIRA 400 L. AF_07/2016</t>
  </si>
  <si>
    <t>94962</t>
  </si>
  <si>
    <t>2,0000000</t>
  </si>
  <si>
    <t>1,0000000</t>
  </si>
  <si>
    <t>0,1100000</t>
  </si>
  <si>
    <t>PREGO DE ACO POLIDO COM CABECA 18 X 30 (2 3/4 X 10)</t>
  </si>
  <si>
    <t>5075</t>
  </si>
  <si>
    <t>PLACA DE OBRA (PARA CONSTRUCAO CIVIL) EM CHAPA GALVANIZADA *N. 22*, ADESIVADA, DE *2,0 X 1,125* M</t>
  </si>
  <si>
    <t>4813</t>
  </si>
  <si>
    <t>4,0000000</t>
  </si>
  <si>
    <t>PONTALETE DE MADEIRA NAO APARELHADA *7,5 X 7,5* CM (3 X 3 ") PINUS, MISTA OU EQUIVALENTE DA REGIAO</t>
  </si>
  <si>
    <t>4491</t>
  </si>
  <si>
    <t>SARRAFO DE MADEIRA NAO APARELHADA *2,5 X 7* CM, MACARANDUBA, ANGELIM OU EQUIVALENTE DA REGIAO</t>
  </si>
  <si>
    <t>4417</t>
  </si>
  <si>
    <t>COEFICIENTE</t>
  </si>
  <si>
    <t>INSUMO / COMPOSIÇÃO</t>
  </si>
  <si>
    <t>CÓDIGO</t>
  </si>
  <si>
    <t>ORIGEM</t>
  </si>
  <si>
    <t>COMPOSIÇÃO 04 - PLACA DE OBRA EM CHAPA DE ACO GALVANIZADO</t>
  </si>
  <si>
    <t>*COMPOSIÇÃO ATUALIZADA PELA COMPOSIÇÃO AUXILIAR</t>
  </si>
  <si>
    <t>0,1384000</t>
  </si>
  <si>
    <t>0,1088000</t>
  </si>
  <si>
    <t>1,1000000</t>
  </si>
  <si>
    <t>Fita zebrada de cor laranja e branca - L = 7 a 8 cm</t>
  </si>
  <si>
    <t>M0054</t>
  </si>
  <si>
    <t>0,0219000</t>
  </si>
  <si>
    <t>CONE DE SINALIZACAO EM PVC FLEXIVEL, H = 70 / 76 CM (NBR 15071)</t>
  </si>
  <si>
    <t>SINALIZAÇÃO COM FITA FIXADA EM CONE PLÁSTICO, INCLUINDO CONE. AF_11/2017</t>
  </si>
  <si>
    <t>97053*</t>
  </si>
  <si>
    <t>COMPOSIÇÃO 03 - SINALIZAÇÃO COM FITA FIXADA EM CONE PLÁSTICO, INCLUINDO CONE</t>
  </si>
  <si>
    <t>UTILIZADO TABELA SINAPI  DESONERADA -06/2023</t>
  </si>
  <si>
    <t>PARA CIMENTO ASFÁLTICO DE PETRÓLEO A GRANEL (CAP 50/70) FOI COLETADO NA ANP MÊS  E APLICADO ICMS</t>
  </si>
  <si>
    <t xml:space="preserve">USINAGEM DE CBUQ COM CAP 50/70, PARA CAPA DE ROLAMENTO </t>
  </si>
  <si>
    <t>Auxiliar 02</t>
  </si>
  <si>
    <t>CONCRETO BETUMINOSO USINADO A QUENTE (CBUQ) PARA PAVIMENTAÇÃO ASFÁLTICA, PADRÃO DNIT, FAIXA C, COM CAP 50/70 - AQUISIÇÃO POSTO USINA</t>
  </si>
  <si>
    <t>PAVI</t>
  </si>
  <si>
    <t xml:space="preserve">COMPOSIÇÃO 01 - CONSTRUÇÃO DE CAPA DE ROLAMENTO COM CBUQ </t>
  </si>
  <si>
    <t>OBSERVAÇÃO:</t>
  </si>
  <si>
    <t>0,0632300</t>
  </si>
  <si>
    <t>CIMENTO ASFALTICO DE PETROLEO A GRANEL (CAP) 50/70 (COLETADO CAIXA NA ANP ACRESCIDO DE ICMS)</t>
  </si>
  <si>
    <t>COLETA NA ANP</t>
  </si>
  <si>
    <t>0,0048000</t>
  </si>
  <si>
    <t>0,0625000</t>
  </si>
  <si>
    <t>0,1998000</t>
  </si>
  <si>
    <t>56,2000000</t>
  </si>
  <si>
    <t>0,3248000</t>
  </si>
  <si>
    <t>USINAGEM DE CONCRETO ASFÁLTICO COM CAP 50/70, PARA CAMADA DE ROLAMENTO, PADRÃO DNIT FAIXA C, EM USINA DE ASFALTO CONTÍNUA DE 80 TON/H. AF_03/2020</t>
  </si>
  <si>
    <t>COMPOSIÇÃO AUXILIAR 02  - USINAGEM DE CBUQ COM CAP 50/70  PARA CAPA DE ROLAMENTO</t>
  </si>
  <si>
    <t>ITEM</t>
  </si>
  <si>
    <t xml:space="preserve">PLANILHA DE ORÇAMENTO </t>
  </si>
  <si>
    <t>QUANT.</t>
  </si>
  <si>
    <t>CUSTO UNITÁRIO</t>
  </si>
  <si>
    <t>PREÇO COM BDI (25,6%)</t>
  </si>
  <si>
    <t>MAT. + M.O</t>
  </si>
  <si>
    <t>MAT.</t>
  </si>
  <si>
    <t>TOTAL MAT.</t>
  </si>
  <si>
    <t>TOTAL MO</t>
  </si>
  <si>
    <t>TOTAL GERAL</t>
  </si>
  <si>
    <t>auxiliar 03</t>
  </si>
  <si>
    <t xml:space="preserve">Sinalização com fita fixada em cone plástico, incluindo cone. </t>
  </si>
  <si>
    <t>SERVIÇOS PRELIMINARES</t>
  </si>
  <si>
    <t>auxiliar 09</t>
  </si>
  <si>
    <t>Execução de pintura de ligação com emulsão asfáltica rr-2c</t>
  </si>
  <si>
    <t>Execução de pavimento com aplicação de concreto asfáltico, camada de binder -(regularização 02 cm)</t>
  </si>
  <si>
    <t>auxiliar 01</t>
  </si>
  <si>
    <t>Execução de pavimento com aplicação de concreto asfáltico, camada de rolamento - (espessura 03cm)</t>
  </si>
  <si>
    <t>Execução de pavimento com aplicação de concreto asfáltico, camada de rolamento - (espessura 04cm)</t>
  </si>
  <si>
    <t>Fresagem de pavimento asfáltico exclusive transporte (até 5 cm)</t>
  </si>
  <si>
    <t>Transporte de material fresado para Bota-Fora (DMT = 5 km)</t>
  </si>
  <si>
    <t>Pintura de eixo viário sobre asfalto com tinta retrorrefletiva a base de resina acrílica com microesferas de vidro, aplicação mecânica com demarcadora autopropelida.</t>
  </si>
  <si>
    <t>Pintura de símbolos e textos com tinta acrílica, demarcação com fita adesica e aplicação com rolo</t>
  </si>
  <si>
    <t>Pintura de faixa de pedrestre - tinta retrorefletiva a base de resina acrílica com microesferas de vidro - e = 0,30 cm - aplicação manual</t>
  </si>
  <si>
    <t xml:space="preserve">Pintura de meio-fio com tinta branca a base de cal (caiação). </t>
  </si>
  <si>
    <t>SICRO-5213360</t>
  </si>
  <si>
    <t>Tacha refletiva bidirecional</t>
  </si>
  <si>
    <t>SICRO-5213440</t>
  </si>
  <si>
    <t>Fornecimento e Implantação de placa de regulamentação em aço, diâmetro = 0,60m</t>
  </si>
  <si>
    <t>SICRO-5213445</t>
  </si>
  <si>
    <t>Fornecimento e Implantação de placa de regulamentação em aço (R1), lado = 0,33m - Pelicula retrorefletiva Tipo I e SI</t>
  </si>
  <si>
    <t>SICRO-5213464</t>
  </si>
  <si>
    <t>Fornecimento e Implantação de placa de advertência em aço, lado = 0,60m</t>
  </si>
  <si>
    <t>SICRO-5213863</t>
  </si>
  <si>
    <t>Fornecimento e Implantação de suporte metálico para placa de regulamentação em aço, diâmetro = 0,60m</t>
  </si>
  <si>
    <t>SICRO-5213856</t>
  </si>
  <si>
    <t>Fornecimento e Implantação de suporte metálico para placa de regulamentação em aço (R1), lado = 0,33m</t>
  </si>
  <si>
    <t>Fornecimento e Implantação de suporte metálico para placa de advertência em aço, lado = 0,60m</t>
  </si>
  <si>
    <t>Topografo com encargos complementares</t>
  </si>
  <si>
    <t>Auxiliar de topógrafo com encargos complementares</t>
  </si>
  <si>
    <t>Execução de meio-fio pré-moldado de concreto (1,00x0,30x0,13x0,15), inclus. carga, transporte</t>
  </si>
  <si>
    <t>TOTAL M.O</t>
  </si>
  <si>
    <t>auxiliar 10</t>
  </si>
  <si>
    <t>total</t>
  </si>
  <si>
    <t>auxiliar 04</t>
  </si>
  <si>
    <t>1 - OBJETO: fornecimento de material, mão de obra, equipamentos e responsabilidade técnica no recapeamento asfáltico em diversas ruas do município de Campo Bom</t>
  </si>
  <si>
    <t>ENCARGOS SOCIAIS 83,25%</t>
  </si>
  <si>
    <t>AV DOS MUNICÍPIOS</t>
  </si>
  <si>
    <t>DIVERSOS</t>
  </si>
  <si>
    <t>Ref.</t>
  </si>
  <si>
    <t>PREÇO COM BDI</t>
  </si>
  <si>
    <t>M3XKM</t>
  </si>
  <si>
    <t>Fornecimento de tubulação o 800 mm -PA2 PB</t>
  </si>
  <si>
    <t>Fornecimento de tubulação o 1000 mm -PA2 PB</t>
  </si>
  <si>
    <t>Fornecimento de tubulação o 1200 mm -PA2 PB</t>
  </si>
  <si>
    <t>Fornecimento de tubulação o 1500 mm -PA2 PB</t>
  </si>
  <si>
    <t>4.18</t>
  </si>
  <si>
    <t>4.19</t>
  </si>
  <si>
    <t xml:space="preserve">Assentamento de tubulação o 800mm </t>
  </si>
  <si>
    <t>4.20</t>
  </si>
  <si>
    <t xml:space="preserve">Assentamento de tubulação o 1000mm </t>
  </si>
  <si>
    <t>4.21</t>
  </si>
  <si>
    <t xml:space="preserve">Assentamento de tubulação o 1200mm </t>
  </si>
  <si>
    <t>4.22</t>
  </si>
  <si>
    <t xml:space="preserve">Assentamento de tubulação o 1500mm </t>
  </si>
  <si>
    <t>4.23</t>
  </si>
  <si>
    <t>4.24</t>
  </si>
  <si>
    <t>composição 06</t>
  </si>
  <si>
    <t>Poço de visita em alvenaria, (e: 15cm 80x80x150cm) PV-1</t>
  </si>
  <si>
    <t>4.25</t>
  </si>
  <si>
    <t>composição 07</t>
  </si>
  <si>
    <t>Poço de visita em alvenaria,e: 25cm 150x150x/180cm) PV-2</t>
  </si>
  <si>
    <t>4.26</t>
  </si>
  <si>
    <t>composição 08</t>
  </si>
  <si>
    <t>4.27</t>
  </si>
  <si>
    <t>Escoramento de vala timpo blindagem</t>
  </si>
  <si>
    <t>composição 05</t>
  </si>
  <si>
    <t>composição 09</t>
  </si>
  <si>
    <t>Pintura de ligação com RR-2C, inclusive asfalto e transporte</t>
  </si>
  <si>
    <t>6.8</t>
  </si>
  <si>
    <t>6.9</t>
  </si>
  <si>
    <t>6.10</t>
  </si>
  <si>
    <t>6.11</t>
  </si>
  <si>
    <t xml:space="preserve"> (CONTROLE TECNOLÓGICO)</t>
  </si>
  <si>
    <t>7.4</t>
  </si>
  <si>
    <t>SERVIÇOS COMPLEMENTARES</t>
  </si>
  <si>
    <t>Pavimentação de bloco de concreto espess. 8cm 35MPA (BLOCO+ PÓ DE BRITA+ REJUNTE +MÃO DE OBRA/EQUIPAMENTOS)</t>
  </si>
  <si>
    <t>Execução de meio-fio pré-moldado de concreto (1,00x0,20x0,13x0,15), inclus. carga, transporte</t>
  </si>
  <si>
    <t>ENCARGOS SOCIAIS 83,34%</t>
  </si>
  <si>
    <t>Transporte de brita para DMT15 km</t>
  </si>
  <si>
    <t>Transporte de macadame DMT 15 km</t>
  </si>
  <si>
    <t>Transporte de BBG dmt 15 Km</t>
  </si>
  <si>
    <t>SICRO-5213362</t>
  </si>
  <si>
    <t>Tachão refletivo em plástico injetado - bidirecional - fornecimento e colocação</t>
  </si>
  <si>
    <t>6.12</t>
  </si>
  <si>
    <t>Poço de visita em alvenaria,e: 25cm 2,20x2,20x/250cm) PV-3</t>
  </si>
  <si>
    <t>COMPOSIÇÃO 08 POÇO DE VISITA -PV-3 :2,20X2,20X2,50M(COM TAMPA DE CONCRETO E FUNDO COM LASTRO DE CONCRETO) ALVENARIA DE PEDRA GRES (CHAPISCO E REBOCO) COMPLETA</t>
  </si>
  <si>
    <t>SERVIÇOS COMPLEMENTARES /CONTROLE TECNOLÓGICO</t>
  </si>
  <si>
    <t>PARA CIMENTO ASFÁLTICO DE PETRÓLEO A GRANEL (CAP 50/70) FOI COLETADO NA ANP MÊS 06/2023 E APLICADO ICMS</t>
  </si>
  <si>
    <t>PARA EMULSÃO FOI COLETADO NA ANP 06/2024 E APLICADO ICMS</t>
  </si>
  <si>
    <t>PARA ADP CM30 FOI COLETADO NA ANP MÊS 06/2024 E APLICADO ICMS</t>
  </si>
  <si>
    <t>REFERÊNCIA SICRO 04/2024 / SINAPI  06/2024 /MO DESONERADA</t>
  </si>
  <si>
    <t>REFERÊNCIA SICRO 04/2024 / SINAPI 06/2024 desonerado</t>
  </si>
  <si>
    <t>REFERÊNCIA</t>
  </si>
  <si>
    <t>Quant.</t>
  </si>
  <si>
    <t>MEMÓRIA</t>
  </si>
  <si>
    <t>5.9</t>
  </si>
  <si>
    <t>5.10</t>
  </si>
  <si>
    <t>5.11</t>
  </si>
  <si>
    <t>5.12</t>
  </si>
  <si>
    <t>5.13</t>
  </si>
  <si>
    <t>PROJETO:</t>
  </si>
  <si>
    <t>LOCAL:</t>
  </si>
  <si>
    <t>TRECHO:</t>
  </si>
  <si>
    <t>ÁREA (m²):</t>
  </si>
  <si>
    <t>1º MÊS</t>
  </si>
  <si>
    <t>2º MÊS</t>
  </si>
  <si>
    <t>3º MÊS</t>
  </si>
  <si>
    <t>4º MÊS</t>
  </si>
  <si>
    <t>VALOR</t>
  </si>
  <si>
    <t>PERCENTUAL</t>
  </si>
  <si>
    <t>PAVIMENTAÇÃO</t>
  </si>
  <si>
    <t>DRENAGEM, REPAVIMENTAÇÃO ASFÁLTICA E SINALIZAÇÃO</t>
  </si>
  <si>
    <t>AV PRESIDENTE VARGAS ATÉ RUA TOMÁ PAZ</t>
  </si>
  <si>
    <t>PROJETO</t>
  </si>
  <si>
    <t>ÁREA</t>
  </si>
  <si>
    <t>ESTIMATIVA 840M3*1,3(EMPOLAMENTO)</t>
  </si>
  <si>
    <t>ESTIMATIVA 840M3</t>
  </si>
  <si>
    <t>ESTIMATIVA 1200M2</t>
  </si>
  <si>
    <t>Execução de pavimento com aplicação de concreto asfáltico, camada de rolamento - (espessura 05cm)</t>
  </si>
  <si>
    <t>2 placas 1,2*2,4</t>
  </si>
  <si>
    <t>ESTIMATIVA</t>
  </si>
  <si>
    <t>CRONOGRAMA</t>
  </si>
  <si>
    <t>estimativa 70% de reaproveitamento</t>
  </si>
  <si>
    <t>estimativa 30% x empolamento 1,3</t>
  </si>
  <si>
    <t>ESTIMATIVA/PROJETO</t>
  </si>
  <si>
    <t>ÁREA DE PROJETO</t>
  </si>
  <si>
    <t>ÁREA:</t>
  </si>
  <si>
    <t>MÉDIA DE 3CM * EMPOLAMENTO</t>
  </si>
  <si>
    <t>VOLUME CBUQ*1,3</t>
  </si>
  <si>
    <t>ÁREA DE SUBSTITUIÇÃO ESTIMADA 1200M2 * 20CM</t>
  </si>
  <si>
    <t>ESTACA 0 ATÉ 15 (CAPA DE 3CM SEM FRESA)3300*0,03</t>
  </si>
  <si>
    <t>CONFORME PROJETO</t>
  </si>
  <si>
    <t>PARE +ZEBRADO</t>
  </si>
  <si>
    <t>FAIXAS + SETAS</t>
  </si>
  <si>
    <t>MEIO FIO</t>
  </si>
  <si>
    <t>1 - OBJETO: Fornecimento de material, mão de obra, equipamentos e responsabilidade técnica na repavimentação asfáltica, ampliação de sistema de drenagem e sinalização viária em trecho da Av Dos Municípios (entre Av Presidente Vargas e rua Tomé Paz) no Município de Campo Bom</t>
  </si>
  <si>
    <t>01 - OBJETO:  Fornecimento de material, mão de obra, equipamentos e responsabilidade técnica na repavimentação asfáltica, ampliação de sistema de drenagem e sinalização viária em trecho da Av Dos Municípios (entre Av Presidente Vargas e rua Tomé Paz) no Município de Campo Bom</t>
  </si>
  <si>
    <t>AV PRESIDENTE VARGAS ATÉ RUA TOMÉ PAZ</t>
  </si>
  <si>
    <t xml:space="preserve">Escavação para tubo DN 80cm = 4,50m³/m(120*4,5)Escavação para tubo DN 60cm = 2,50m³/m(48*2,5)Escavação para tubo DN 40cm = 1,40m³/m(180*1,4) </t>
  </si>
  <si>
    <t>lastro pas redes: 40cm (0,8*0,2x180) 60cm(1*0,2x48) 80cm (1,5*0,2x120)</t>
  </si>
  <si>
    <t>ESTIMATIVA PARA REDE DE 80CM</t>
  </si>
  <si>
    <t>ESTACA 15 ATÉ RUA TOMÉ PAZ x (FRESA + 5CM CBUQ)(33242,12-3600)*0,05</t>
  </si>
  <si>
    <t>ÁREA DE SUBSTITUIÇÃO DE SOLOS MOLES X 3CM</t>
  </si>
  <si>
    <t>Execução de pavimento com aplicação de concreto asfáltico, camada de binder -(regularização 03 cm)</t>
  </si>
  <si>
    <t>ESTIMATIVA PARA MELHORIAS DE PASSEIOS</t>
  </si>
  <si>
    <t>ESTACA 15 ATÉ RUA TOMÉ PAZ</t>
  </si>
  <si>
    <t>MELHORIAS DE DRENAGEM/RECAPEAMENTO ASFÁLTICO/SINALIZAÇÃO VIÁRIA</t>
  </si>
  <si>
    <t>ESTIMATIVA/PROJETO (MANUTENÇÃO DE EXISTENTES)</t>
  </si>
  <si>
    <t>1 - OBJETO: Fornecimento de material, mão de obra, equipamentos e responsabilidade técnica na repavimentação asfáltica, ampliação de sistema de drenagem e sinalização viária em trecho da Av Dos Municípios (entre Av Presidente Vargas e Rua Tomé Paz) no Município de Campo Bom</t>
  </si>
  <si>
    <t>ESTIMATIVA 840M3(1200*0,7)</t>
  </si>
  <si>
    <t>Transporte de material escavado para o bota fora - DMT = 5Km</t>
  </si>
  <si>
    <t>Transporte de material escavado para o bota fora - DMT = 5 Km</t>
  </si>
  <si>
    <t>ESTIMATIVA 840M3*1,3*5(EMPOLAMENTO*DMT)</t>
  </si>
  <si>
    <t>ESTIMATIVA 1200M2*0,07*1,3*5</t>
  </si>
  <si>
    <t>X EMPOLAMENTO 1,3*15</t>
  </si>
  <si>
    <t>BBG*EMPOLAMENTO 1,3*15</t>
  </si>
  <si>
    <t>ÁREA DE PROJETO SEM FRESA + ESTIMATIVA PASSEIOS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</si>
</sst>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&quot;R$ &quot;* #,##0.00_);_(&quot;R$ &quot;* \(#,##0.00\);_(&quot;R$ &quot;* &quot;-&quot;??_);_(@_)"/>
    <numFmt numFmtId="165" formatCode="#,##0.00000"/>
    <numFmt numFmtId="166" formatCode="#,##0.0000000"/>
    <numFmt numFmtId="167" formatCode="#,##0.0000"/>
    <numFmt numFmtId="168" formatCode="0.000"/>
  </numFmts>
  <fonts count="70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4"/>
      <color indexed="8"/>
      <name val="Calibri"/>
      <family val="2"/>
    </font>
    <font>
      <b/>
      <sz val="14"/>
      <color indexed="8"/>
      <name val="Calibri"/>
      <family val="2"/>
    </font>
    <font>
      <b/>
      <sz val="1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1"/>
      <name val="Arial"/>
      <family val="2"/>
    </font>
    <font>
      <sz val="10"/>
      <name val="Arial"/>
      <family val="2"/>
    </font>
    <font>
      <b/>
      <sz val="12"/>
      <color indexed="8"/>
      <name val="Times New Roman"/>
      <family val="1"/>
    </font>
    <font>
      <sz val="11"/>
      <color theme="1"/>
      <name val="Calibri"/>
      <family val="2"/>
      <scheme val="minor"/>
    </font>
    <font>
      <sz val="10"/>
      <color rgb="FF000000"/>
      <name val="Times New Roman"/>
      <family val="1"/>
    </font>
    <font>
      <sz val="11"/>
      <color rgb="FF000000"/>
      <name val="Times New Roman"/>
      <family val="1"/>
    </font>
    <font>
      <b/>
      <sz val="10"/>
      <color theme="1"/>
      <name val="Arial"/>
      <family val="2"/>
    </font>
    <font>
      <sz val="14"/>
      <color indexed="8"/>
      <name val="Courier10 BT"/>
      <family val="3"/>
    </font>
    <font>
      <sz val="11"/>
      <color theme="1"/>
      <name val="Courier10 BT"/>
      <family val="3"/>
    </font>
    <font>
      <sz val="11"/>
      <color indexed="8"/>
      <name val="Courier10 BT"/>
      <family val="3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1"/>
      <color theme="1"/>
      <name val="Times New Roman"/>
      <family val="1"/>
    </font>
    <font>
      <b/>
      <sz val="14"/>
      <name val="Times New Roman"/>
      <family val="1"/>
    </font>
    <font>
      <sz val="11"/>
      <color rgb="FF000000"/>
      <name val="Calibri"/>
      <family val="2"/>
    </font>
    <font>
      <sz val="8"/>
      <color indexed="8"/>
      <name val="Courier"/>
      <family val="3"/>
    </font>
    <font>
      <sz val="11"/>
      <color theme="1"/>
      <name val="Arial"/>
      <family val="2"/>
    </font>
    <font>
      <b/>
      <sz val="18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2"/>
      <color indexed="8"/>
      <name val="Calibri"/>
      <family val="2"/>
    </font>
    <font>
      <b/>
      <sz val="18"/>
      <color theme="1"/>
      <name val="Times New Roman"/>
      <family val="1"/>
    </font>
    <font>
      <b/>
      <sz val="16"/>
      <color theme="1"/>
      <name val="Calibri"/>
      <family val="2"/>
      <scheme val="minor"/>
    </font>
    <font>
      <b/>
      <sz val="14"/>
      <color theme="1"/>
      <name val="Times New Roman"/>
      <family val="1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8.5"/>
      <name val="Arial"/>
      <family val="2"/>
    </font>
    <font>
      <sz val="14"/>
      <color indexed="8"/>
      <name val="Arial"/>
      <family val="2"/>
    </font>
    <font>
      <b/>
      <sz val="24"/>
      <color indexed="8"/>
      <name val="Times New Roman"/>
      <family val="1"/>
    </font>
    <font>
      <sz val="18"/>
      <color indexed="8"/>
      <name val="Times New Roman"/>
      <family val="1"/>
    </font>
    <font>
      <b/>
      <sz val="12"/>
      <name val="Times New Roman"/>
      <family val="1"/>
    </font>
    <font>
      <b/>
      <sz val="18"/>
      <color indexed="8"/>
      <name val="Times New Roman"/>
      <family val="1"/>
    </font>
    <font>
      <sz val="12"/>
      <name val="Times New Roman"/>
      <family val="1"/>
    </font>
    <font>
      <sz val="8"/>
      <color indexed="8"/>
      <name val="Arial"/>
      <family val="2"/>
    </font>
    <font>
      <b/>
      <sz val="15"/>
      <color indexed="8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i/>
      <sz val="8"/>
      <color theme="1"/>
      <name val="Arial"/>
      <family val="2"/>
    </font>
    <font>
      <sz val="8"/>
      <color theme="1"/>
      <name val="Arial"/>
      <family val="2"/>
    </font>
    <font>
      <b/>
      <sz val="12"/>
      <color theme="1"/>
      <name val="Arial"/>
      <family val="2"/>
    </font>
    <font>
      <sz val="9"/>
      <color indexed="8"/>
      <name val="Arial"/>
      <family val="2"/>
    </font>
    <font>
      <b/>
      <u/>
      <sz val="8"/>
      <color indexed="8"/>
      <name val="Arial"/>
      <family val="2"/>
    </font>
    <font>
      <b/>
      <sz val="12"/>
      <color indexed="8"/>
      <name val="Arial"/>
      <family val="2"/>
    </font>
    <font>
      <sz val="16"/>
      <color indexed="8"/>
      <name val="Calibri"/>
      <family val="2"/>
    </font>
    <font>
      <sz val="11"/>
      <color indexed="8"/>
      <name val="Arial"/>
      <family val="2"/>
    </font>
    <font>
      <sz val="11"/>
      <color rgb="FF00B050"/>
      <name val="Times New Roman"/>
      <family val="1"/>
    </font>
    <font>
      <b/>
      <sz val="16"/>
      <color indexed="8"/>
      <name val="Times New Roman"/>
      <family val="1"/>
    </font>
    <font>
      <b/>
      <sz val="18"/>
      <color indexed="8"/>
      <name val="Calibri"/>
      <family val="2"/>
    </font>
    <font>
      <b/>
      <sz val="11"/>
      <color indexed="8"/>
      <name val="Times New Roman"/>
      <family val="1"/>
    </font>
    <font>
      <b/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10"/>
      <name val="Arial"/>
    </font>
    <font>
      <sz val="12"/>
      <color indexed="8"/>
      <name val="Times New Roman"/>
      <family val="1"/>
    </font>
  </fonts>
  <fills count="1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66"/>
        <bgColor indexed="8"/>
      </patternFill>
    </fill>
    <fill>
      <patternFill patternType="solid">
        <fgColor theme="6" tint="0.39997558519241921"/>
        <bgColor indexed="8"/>
      </patternFill>
    </fill>
    <fill>
      <patternFill patternType="solid">
        <fgColor theme="0" tint="-0.14999847407452621"/>
        <bgColor indexed="8"/>
      </patternFill>
    </fill>
    <fill>
      <patternFill patternType="solid">
        <fgColor rgb="FFFFFF99"/>
        <bgColor indexed="8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4">
    <xf numFmtId="0" fontId="0" fillId="0" borderId="0"/>
    <xf numFmtId="164" fontId="8" fillId="0" borderId="0" applyFont="0" applyFill="0" applyBorder="0" applyAlignment="0" applyProtection="0"/>
    <xf numFmtId="44" fontId="19" fillId="0" borderId="0" applyFont="0" applyFill="0" applyBorder="0" applyAlignment="0" applyProtection="0"/>
    <xf numFmtId="0" fontId="8" fillId="0" borderId="0"/>
    <xf numFmtId="0" fontId="19" fillId="0" borderId="0"/>
    <xf numFmtId="0" fontId="7" fillId="0" borderId="0"/>
    <xf numFmtId="9" fontId="19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8" fillId="0" borderId="0" applyFont="0" applyFill="0" applyBorder="0" applyAlignment="0" applyProtection="0"/>
    <xf numFmtId="9" fontId="7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20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19" fillId="0" borderId="0" applyFont="0" applyFill="0" applyBorder="0" applyAlignment="0" applyProtection="0"/>
    <xf numFmtId="0" fontId="26" fillId="0" borderId="0"/>
    <xf numFmtId="0" fontId="30" fillId="0" borderId="0"/>
    <xf numFmtId="0" fontId="6" fillId="0" borderId="0"/>
    <xf numFmtId="0" fontId="5" fillId="0" borderId="0"/>
    <xf numFmtId="9" fontId="5" fillId="0" borderId="0" applyFont="0" applyFill="0" applyBorder="0" applyAlignment="0" applyProtection="0"/>
    <xf numFmtId="0" fontId="20" fillId="0" borderId="0"/>
    <xf numFmtId="0" fontId="20" fillId="0" borderId="0"/>
    <xf numFmtId="0" fontId="4" fillId="0" borderId="0"/>
    <xf numFmtId="44" fontId="4" fillId="0" borderId="0" applyFont="0" applyFill="0" applyBorder="0" applyAlignment="0" applyProtection="0"/>
    <xf numFmtId="0" fontId="4" fillId="0" borderId="0"/>
    <xf numFmtId="0" fontId="8" fillId="0" borderId="0"/>
    <xf numFmtId="44" fontId="8" fillId="0" borderId="0" applyFont="0" applyFill="0" applyBorder="0" applyAlignment="0" applyProtection="0"/>
    <xf numFmtId="0" fontId="8" fillId="0" borderId="0"/>
    <xf numFmtId="0" fontId="3" fillId="0" borderId="0"/>
    <xf numFmtId="43" fontId="68" fillId="0" borderId="0" applyFont="0" applyFill="0" applyBorder="0" applyAlignment="0" applyProtection="0"/>
    <xf numFmtId="9" fontId="68" fillId="0" borderId="0" applyFont="0" applyFill="0" applyBorder="0" applyAlignment="0" applyProtection="0"/>
    <xf numFmtId="0" fontId="1" fillId="0" borderId="0"/>
  </cellStyleXfs>
  <cellXfs count="465">
    <xf numFmtId="0" fontId="0" fillId="0" borderId="0" xfId="0"/>
    <xf numFmtId="0" fontId="0" fillId="0" borderId="0" xfId="0" applyBorder="1"/>
    <xf numFmtId="2" fontId="0" fillId="0" borderId="0" xfId="0" applyNumberFormat="1" applyBorder="1"/>
    <xf numFmtId="2" fontId="0" fillId="0" borderId="0" xfId="0" applyNumberFormat="1"/>
    <xf numFmtId="0" fontId="0" fillId="0" borderId="0" xfId="0" applyFill="1" applyBorder="1"/>
    <xf numFmtId="0" fontId="21" fillId="0" borderId="1" xfId="0" applyFont="1" applyFill="1" applyBorder="1" applyAlignment="1">
      <alignment horizontal="left" vertical="center" wrapText="1"/>
    </xf>
    <xf numFmtId="0" fontId="21" fillId="0" borderId="0" xfId="0" applyFont="1" applyFill="1" applyBorder="1" applyAlignment="1">
      <alignment horizontal="left" vertical="center" wrapText="1"/>
    </xf>
    <xf numFmtId="0" fontId="21" fillId="3" borderId="1" xfId="0" applyFont="1" applyFill="1" applyBorder="1" applyAlignment="1">
      <alignment horizontal="left" vertical="center"/>
    </xf>
    <xf numFmtId="0" fontId="21" fillId="3" borderId="0" xfId="0" applyFont="1" applyFill="1" applyBorder="1" applyAlignment="1">
      <alignment horizontal="left" vertical="center" wrapText="1"/>
    </xf>
    <xf numFmtId="0" fontId="13" fillId="0" borderId="0" xfId="0" applyFont="1" applyBorder="1"/>
    <xf numFmtId="0" fontId="13" fillId="0" borderId="0" xfId="0" applyFont="1"/>
    <xf numFmtId="0" fontId="13" fillId="0" borderId="0" xfId="0" applyFont="1" applyBorder="1" applyAlignment="1">
      <alignment horizontal="center"/>
    </xf>
    <xf numFmtId="0" fontId="13" fillId="0" borderId="0" xfId="0" applyFont="1" applyAlignment="1">
      <alignment horizontal="center"/>
    </xf>
    <xf numFmtId="0" fontId="21" fillId="3" borderId="0" xfId="0" applyFont="1" applyFill="1" applyBorder="1" applyAlignment="1">
      <alignment horizontal="left" vertical="center"/>
    </xf>
    <xf numFmtId="0" fontId="21" fillId="0" borderId="1" xfId="0" applyFont="1" applyFill="1" applyBorder="1" applyAlignment="1">
      <alignment horizontal="left" vertical="center"/>
    </xf>
    <xf numFmtId="0" fontId="12" fillId="3" borderId="1" xfId="0" applyFont="1" applyFill="1" applyBorder="1" applyAlignment="1">
      <alignment horizontal="center" vertical="top"/>
    </xf>
    <xf numFmtId="0" fontId="15" fillId="0" borderId="0" xfId="0" applyFont="1" applyBorder="1" applyAlignment="1">
      <alignment horizontal="center"/>
    </xf>
    <xf numFmtId="0" fontId="15" fillId="0" borderId="0" xfId="0" applyFont="1" applyAlignment="1">
      <alignment horizontal="center"/>
    </xf>
    <xf numFmtId="2" fontId="21" fillId="2" borderId="1" xfId="0" applyNumberFormat="1" applyFont="1" applyFill="1" applyBorder="1" applyAlignment="1">
      <alignment horizontal="left" vertical="center"/>
    </xf>
    <xf numFmtId="0" fontId="31" fillId="6" borderId="1" xfId="18" applyFont="1" applyFill="1" applyBorder="1" applyAlignment="1">
      <alignment horizontal="center" vertical="center" wrapText="1"/>
    </xf>
    <xf numFmtId="0" fontId="31" fillId="6" borderId="1" xfId="18" applyFont="1" applyFill="1" applyBorder="1" applyAlignment="1">
      <alignment horizontal="left" vertical="center" wrapText="1"/>
    </xf>
    <xf numFmtId="4" fontId="31" fillId="6" borderId="1" xfId="18" applyNumberFormat="1" applyFont="1" applyFill="1" applyBorder="1" applyAlignment="1">
      <alignment horizontal="center" vertical="center" wrapText="1"/>
    </xf>
    <xf numFmtId="0" fontId="9" fillId="7" borderId="9" xfId="0" applyFont="1" applyFill="1" applyBorder="1" applyAlignment="1"/>
    <xf numFmtId="0" fontId="33" fillId="0" borderId="0" xfId="19" applyFont="1" applyFill="1" applyBorder="1" applyAlignment="1"/>
    <xf numFmtId="0" fontId="6" fillId="0" borderId="0" xfId="19" applyFill="1" applyBorder="1"/>
    <xf numFmtId="0" fontId="9" fillId="7" borderId="0" xfId="0" applyFont="1" applyFill="1" applyBorder="1" applyAlignment="1"/>
    <xf numFmtId="0" fontId="34" fillId="0" borderId="0" xfId="19" applyFont="1" applyFill="1" applyBorder="1" applyAlignment="1"/>
    <xf numFmtId="0" fontId="9" fillId="7" borderId="12" xfId="0" applyFont="1" applyFill="1" applyBorder="1" applyAlignment="1"/>
    <xf numFmtId="0" fontId="6" fillId="0" borderId="0" xfId="19"/>
    <xf numFmtId="0" fontId="36" fillId="0" borderId="0" xfId="19" applyFont="1" applyFill="1" applyBorder="1" applyAlignment="1"/>
    <xf numFmtId="0" fontId="37" fillId="0" borderId="0" xfId="19" applyFont="1" applyBorder="1" applyAlignment="1"/>
    <xf numFmtId="0" fontId="6" fillId="0" borderId="0" xfId="19" applyBorder="1"/>
    <xf numFmtId="0" fontId="38" fillId="0" borderId="1" xfId="19" applyFont="1" applyFill="1" applyBorder="1" applyAlignment="1">
      <alignment horizontal="center"/>
    </xf>
    <xf numFmtId="0" fontId="38" fillId="0" borderId="0" xfId="19" applyFont="1" applyFill="1" applyBorder="1" applyAlignment="1">
      <alignment horizontal="center"/>
    </xf>
    <xf numFmtId="0" fontId="39" fillId="0" borderId="0" xfId="19" applyFont="1" applyBorder="1" applyAlignment="1"/>
    <xf numFmtId="0" fontId="40" fillId="0" borderId="0" xfId="19" applyFont="1" applyBorder="1"/>
    <xf numFmtId="0" fontId="36" fillId="0" borderId="0" xfId="19" applyFont="1" applyFill="1" applyBorder="1" applyAlignment="1">
      <alignment horizontal="center"/>
    </xf>
    <xf numFmtId="0" fontId="36" fillId="0" borderId="8" xfId="19" applyFont="1" applyFill="1" applyBorder="1" applyAlignment="1">
      <alignment horizontal="center"/>
    </xf>
    <xf numFmtId="0" fontId="28" fillId="0" borderId="10" xfId="19" applyFont="1" applyBorder="1"/>
    <xf numFmtId="0" fontId="28" fillId="0" borderId="0" xfId="19" applyFont="1"/>
    <xf numFmtId="0" fontId="41" fillId="0" borderId="11" xfId="19" applyFont="1" applyBorder="1" applyAlignment="1"/>
    <xf numFmtId="0" fontId="41" fillId="0" borderId="12" xfId="19" applyFont="1" applyBorder="1" applyAlignment="1"/>
    <xf numFmtId="0" fontId="41" fillId="0" borderId="0" xfId="19" applyFont="1" applyBorder="1" applyAlignment="1"/>
    <xf numFmtId="0" fontId="42" fillId="0" borderId="0" xfId="19" applyFont="1"/>
    <xf numFmtId="0" fontId="42" fillId="0" borderId="0" xfId="19" applyFont="1" applyBorder="1"/>
    <xf numFmtId="0" fontId="42" fillId="0" borderId="0" xfId="19" applyFont="1" applyFill="1" applyBorder="1"/>
    <xf numFmtId="164" fontId="21" fillId="0" borderId="1" xfId="1" applyFont="1" applyFill="1" applyBorder="1" applyAlignment="1">
      <alignment horizontal="left" vertical="center"/>
    </xf>
    <xf numFmtId="43" fontId="0" fillId="0" borderId="0" xfId="0" applyNumberFormat="1"/>
    <xf numFmtId="0" fontId="45" fillId="0" borderId="0" xfId="20" applyFont="1" applyFill="1" applyBorder="1" applyAlignment="1"/>
    <xf numFmtId="0" fontId="29" fillId="0" borderId="0" xfId="20" applyFont="1" applyFill="1" applyBorder="1" applyAlignment="1" applyProtection="1">
      <alignment vertical="center"/>
      <protection locked="0"/>
    </xf>
    <xf numFmtId="0" fontId="28" fillId="0" borderId="0" xfId="20" applyFont="1"/>
    <xf numFmtId="0" fontId="46" fillId="0" borderId="0" xfId="20" applyFont="1" applyFill="1" applyBorder="1" applyAlignment="1"/>
    <xf numFmtId="0" fontId="47" fillId="0" borderId="0" xfId="20" applyFont="1" applyBorder="1" applyAlignment="1" applyProtection="1">
      <alignment vertical="center"/>
      <protection locked="0"/>
    </xf>
    <xf numFmtId="0" fontId="28" fillId="0" borderId="0" xfId="20" applyFont="1" applyFill="1" applyBorder="1" applyAlignment="1"/>
    <xf numFmtId="0" fontId="48" fillId="0" borderId="0" xfId="20" applyFont="1" applyFill="1" applyBorder="1" applyAlignment="1"/>
    <xf numFmtId="0" fontId="13" fillId="0" borderId="16" xfId="20" applyFont="1" applyBorder="1" applyProtection="1">
      <protection locked="0"/>
    </xf>
    <xf numFmtId="0" fontId="13" fillId="0" borderId="0" xfId="20" applyFont="1" applyBorder="1" applyProtection="1">
      <protection locked="0"/>
    </xf>
    <xf numFmtId="0" fontId="13" fillId="0" borderId="17" xfId="20" applyFont="1" applyBorder="1" applyProtection="1">
      <protection locked="0"/>
    </xf>
    <xf numFmtId="0" fontId="47" fillId="0" borderId="1" xfId="20" applyFont="1" applyBorder="1" applyAlignment="1" applyProtection="1">
      <alignment vertical="center"/>
      <protection locked="0"/>
    </xf>
    <xf numFmtId="0" fontId="47" fillId="0" borderId="1" xfId="20" applyFont="1" applyBorder="1" applyAlignment="1" applyProtection="1">
      <alignment horizontal="center" vertical="center"/>
      <protection locked="0"/>
    </xf>
    <xf numFmtId="0" fontId="47" fillId="2" borderId="1" xfId="20" applyFont="1" applyFill="1" applyBorder="1" applyAlignment="1" applyProtection="1">
      <alignment horizontal="center" vertical="center"/>
      <protection locked="0"/>
    </xf>
    <xf numFmtId="0" fontId="47" fillId="2" borderId="1" xfId="20" applyFont="1" applyFill="1" applyBorder="1" applyAlignment="1" applyProtection="1">
      <alignment vertical="center"/>
      <protection locked="0"/>
    </xf>
    <xf numFmtId="0" fontId="49" fillId="2" borderId="1" xfId="20" applyFont="1" applyFill="1" applyBorder="1" applyAlignment="1" applyProtection="1">
      <alignment horizontal="left" vertical="center"/>
      <protection locked="0"/>
    </xf>
    <xf numFmtId="0" fontId="49" fillId="2" borderId="1" xfId="20" applyFont="1" applyFill="1" applyBorder="1" applyAlignment="1" applyProtection="1">
      <alignment vertical="center"/>
      <protection locked="0"/>
    </xf>
    <xf numFmtId="10" fontId="49" fillId="2" borderId="1" xfId="21" applyNumberFormat="1" applyFont="1" applyFill="1" applyBorder="1" applyAlignment="1" applyProtection="1">
      <alignment vertical="center"/>
      <protection locked="0"/>
    </xf>
    <xf numFmtId="0" fontId="49" fillId="0" borderId="1" xfId="20" applyFont="1" applyBorder="1" applyAlignment="1" applyProtection="1">
      <alignment horizontal="left" vertical="center"/>
      <protection locked="0"/>
    </xf>
    <xf numFmtId="0" fontId="49" fillId="0" borderId="1" xfId="20" applyFont="1" applyBorder="1" applyAlignment="1" applyProtection="1">
      <alignment vertical="center"/>
      <protection locked="0"/>
    </xf>
    <xf numFmtId="10" fontId="49" fillId="0" borderId="1" xfId="21" applyNumberFormat="1" applyFont="1" applyBorder="1" applyAlignment="1" applyProtection="1">
      <alignment vertical="center"/>
    </xf>
    <xf numFmtId="0" fontId="28" fillId="0" borderId="0" xfId="20" applyFont="1" applyFill="1"/>
    <xf numFmtId="10" fontId="28" fillId="0" borderId="0" xfId="20" applyNumberFormat="1" applyFont="1"/>
    <xf numFmtId="0" fontId="49" fillId="0" borderId="16" xfId="20" applyFont="1" applyBorder="1" applyAlignment="1" applyProtection="1">
      <alignment vertical="center"/>
      <protection locked="0"/>
    </xf>
    <xf numFmtId="0" fontId="47" fillId="0" borderId="0" xfId="20" applyFont="1" applyBorder="1" applyAlignment="1" applyProtection="1">
      <alignment horizontal="center" vertical="center"/>
      <protection locked="0"/>
    </xf>
    <xf numFmtId="0" fontId="49" fillId="0" borderId="18" xfId="20" applyFont="1" applyBorder="1" applyAlignment="1" applyProtection="1">
      <alignment vertical="center"/>
      <protection locked="0"/>
    </xf>
    <xf numFmtId="10" fontId="49" fillId="0" borderId="17" xfId="21" applyNumberFormat="1" applyFont="1" applyBorder="1" applyAlignment="1" applyProtection="1">
      <alignment vertical="center"/>
    </xf>
    <xf numFmtId="0" fontId="49" fillId="0" borderId="19" xfId="20" applyFont="1" applyBorder="1" applyAlignment="1" applyProtection="1">
      <alignment vertical="center"/>
      <protection locked="0"/>
    </xf>
    <xf numFmtId="0" fontId="47" fillId="0" borderId="2" xfId="20" applyFont="1" applyBorder="1" applyAlignment="1" applyProtection="1">
      <alignment vertical="center"/>
      <protection locked="0"/>
    </xf>
    <xf numFmtId="0" fontId="47" fillId="0" borderId="3" xfId="20" applyFont="1" applyBorder="1" applyAlignment="1" applyProtection="1">
      <alignment horizontal="center" vertical="center"/>
      <protection locked="0"/>
    </xf>
    <xf numFmtId="10" fontId="47" fillId="0" borderId="20" xfId="21" applyNumberFormat="1" applyFont="1" applyBorder="1" applyAlignment="1" applyProtection="1">
      <alignment horizontal="right" vertical="center"/>
    </xf>
    <xf numFmtId="10" fontId="47" fillId="0" borderId="17" xfId="21" applyNumberFormat="1" applyFont="1" applyBorder="1" applyAlignment="1" applyProtection="1">
      <alignment horizontal="right" vertical="center"/>
    </xf>
    <xf numFmtId="0" fontId="28" fillId="0" borderId="0" xfId="20" applyFont="1" applyFill="1" applyBorder="1"/>
    <xf numFmtId="0" fontId="49" fillId="2" borderId="16" xfId="20" applyFont="1" applyFill="1" applyBorder="1" applyAlignment="1" applyProtection="1">
      <alignment vertical="center"/>
      <protection locked="0"/>
    </xf>
    <xf numFmtId="0" fontId="47" fillId="2" borderId="0" xfId="20" applyFont="1" applyFill="1" applyBorder="1" applyAlignment="1" applyProtection="1">
      <alignment horizontal="center" vertical="center"/>
      <protection locked="0"/>
    </xf>
    <xf numFmtId="0" fontId="49" fillId="2" borderId="0" xfId="20" applyFont="1" applyFill="1" applyBorder="1" applyAlignment="1" applyProtection="1">
      <alignment vertical="center"/>
      <protection locked="0"/>
    </xf>
    <xf numFmtId="0" fontId="49" fillId="2" borderId="17" xfId="20" applyFont="1" applyFill="1" applyBorder="1" applyAlignment="1" applyProtection="1">
      <alignment vertical="center"/>
      <protection locked="0"/>
    </xf>
    <xf numFmtId="0" fontId="49" fillId="0" borderId="14" xfId="20" applyFont="1" applyBorder="1" applyAlignment="1" applyProtection="1">
      <alignment vertical="center"/>
      <protection locked="0"/>
    </xf>
    <xf numFmtId="0" fontId="49" fillId="0" borderId="9" xfId="20" applyFont="1" applyBorder="1" applyAlignment="1" applyProtection="1">
      <alignment vertical="center"/>
      <protection locked="0"/>
    </xf>
    <xf numFmtId="0" fontId="49" fillId="0" borderId="9" xfId="20" applyFont="1" applyBorder="1" applyAlignment="1" applyProtection="1">
      <alignment horizontal="right" vertical="center"/>
      <protection locked="0"/>
    </xf>
    <xf numFmtId="10" fontId="47" fillId="2" borderId="1" xfId="21" applyNumberFormat="1" applyFont="1" applyFill="1" applyBorder="1" applyAlignment="1" applyProtection="1">
      <alignment vertical="center"/>
    </xf>
    <xf numFmtId="10" fontId="47" fillId="2" borderId="17" xfId="21" applyNumberFormat="1" applyFont="1" applyFill="1" applyBorder="1" applyAlignment="1" applyProtection="1">
      <alignment vertical="center"/>
    </xf>
    <xf numFmtId="0" fontId="47" fillId="2" borderId="16" xfId="20" applyFont="1" applyFill="1" applyBorder="1" applyAlignment="1" applyProtection="1">
      <alignment vertical="center"/>
      <protection locked="0"/>
    </xf>
    <xf numFmtId="0" fontId="49" fillId="2" borderId="0" xfId="20" applyFont="1" applyFill="1" applyBorder="1" applyAlignment="1" applyProtection="1">
      <alignment horizontal="left" vertical="center"/>
      <protection locked="0"/>
    </xf>
    <xf numFmtId="10" fontId="47" fillId="2" borderId="17" xfId="20" applyNumberFormat="1" applyFont="1" applyFill="1" applyBorder="1" applyAlignment="1" applyProtection="1">
      <alignment vertical="center"/>
      <protection locked="0"/>
    </xf>
    <xf numFmtId="0" fontId="13" fillId="2" borderId="16" xfId="20" applyFont="1" applyFill="1" applyBorder="1" applyProtection="1">
      <protection locked="0"/>
    </xf>
    <xf numFmtId="0" fontId="13" fillId="2" borderId="0" xfId="20" applyFont="1" applyFill="1" applyBorder="1" applyProtection="1">
      <protection locked="0"/>
    </xf>
    <xf numFmtId="0" fontId="13" fillId="2" borderId="0" xfId="20" applyFont="1" applyFill="1" applyBorder="1" applyAlignment="1" applyProtection="1">
      <alignment horizontal="center"/>
      <protection locked="0"/>
    </xf>
    <xf numFmtId="10" fontId="13" fillId="2" borderId="17" xfId="20" applyNumberFormat="1" applyFont="1" applyFill="1" applyBorder="1" applyAlignment="1" applyProtection="1">
      <alignment vertical="center"/>
      <protection locked="0"/>
    </xf>
    <xf numFmtId="0" fontId="13" fillId="2" borderId="0" xfId="20" applyFont="1" applyFill="1" applyBorder="1" applyAlignment="1" applyProtection="1">
      <alignment horizontal="center" vertical="top"/>
      <protection locked="0"/>
    </xf>
    <xf numFmtId="0" fontId="13" fillId="2" borderId="17" xfId="20" applyFont="1" applyFill="1" applyBorder="1" applyAlignment="1" applyProtection="1">
      <alignment vertical="center"/>
      <protection locked="0"/>
    </xf>
    <xf numFmtId="0" fontId="13" fillId="2" borderId="21" xfId="20" applyFont="1" applyFill="1" applyBorder="1" applyProtection="1">
      <protection locked="0"/>
    </xf>
    <xf numFmtId="0" fontId="13" fillId="2" borderId="22" xfId="20" applyFont="1" applyFill="1" applyBorder="1" applyProtection="1">
      <protection locked="0"/>
    </xf>
    <xf numFmtId="0" fontId="13" fillId="2" borderId="22" xfId="20" applyFont="1" applyFill="1" applyBorder="1" applyAlignment="1" applyProtection="1">
      <alignment horizontal="center" vertical="center" wrapText="1"/>
      <protection locked="0"/>
    </xf>
    <xf numFmtId="0" fontId="12" fillId="2" borderId="23" xfId="20" applyFont="1" applyFill="1" applyBorder="1" applyAlignment="1" applyProtection="1">
      <alignment horizontal="center" vertical="center" wrapText="1"/>
      <protection locked="0"/>
    </xf>
    <xf numFmtId="0" fontId="13" fillId="0" borderId="0" xfId="20" applyFont="1" applyProtection="1">
      <protection locked="0"/>
    </xf>
    <xf numFmtId="0" fontId="13" fillId="0" borderId="0" xfId="20" quotePrefix="1" applyFont="1" applyProtection="1">
      <protection locked="0"/>
    </xf>
    <xf numFmtId="0" fontId="25" fillId="2" borderId="1" xfId="5" applyFont="1" applyFill="1" applyBorder="1" applyAlignment="1">
      <alignment horizontal="center" vertical="center" wrapText="1"/>
    </xf>
    <xf numFmtId="0" fontId="24" fillId="2" borderId="0" xfId="24" applyFont="1" applyFill="1" applyBorder="1" applyAlignment="1">
      <alignment horizontal="center" vertical="center"/>
    </xf>
    <xf numFmtId="44" fontId="24" fillId="2" borderId="0" xfId="25" applyFont="1" applyFill="1" applyBorder="1" applyAlignment="1">
      <alignment horizontal="center" vertical="center"/>
    </xf>
    <xf numFmtId="0" fontId="24" fillId="2" borderId="1" xfId="24" applyFont="1" applyFill="1" applyBorder="1" applyAlignment="1">
      <alignment horizontal="center" vertical="center"/>
    </xf>
    <xf numFmtId="44" fontId="24" fillId="2" borderId="1" xfId="25" applyFont="1" applyFill="1" applyBorder="1" applyAlignment="1">
      <alignment horizontal="center" vertical="center"/>
    </xf>
    <xf numFmtId="166" fontId="31" fillId="0" borderId="0" xfId="18" applyNumberFormat="1" applyFont="1" applyAlignment="1">
      <alignment horizontal="center" vertical="center" wrapText="1"/>
    </xf>
    <xf numFmtId="0" fontId="50" fillId="6" borderId="1" xfId="18" applyFont="1" applyFill="1" applyBorder="1" applyAlignment="1">
      <alignment horizontal="left" vertical="center" wrapText="1"/>
    </xf>
    <xf numFmtId="0" fontId="31" fillId="0" borderId="1" xfId="18" applyFont="1" applyFill="1" applyBorder="1" applyAlignment="1">
      <alignment horizontal="left" vertical="center" wrapText="1"/>
    </xf>
    <xf numFmtId="4" fontId="52" fillId="9" borderId="1" xfId="18" applyNumberFormat="1" applyFont="1" applyFill="1" applyBorder="1" applyAlignment="1">
      <alignment horizontal="center" vertical="center" wrapText="1"/>
    </xf>
    <xf numFmtId="0" fontId="52" fillId="9" borderId="1" xfId="18" applyFont="1" applyFill="1" applyBorder="1" applyAlignment="1">
      <alignment horizontal="center" vertical="center" wrapText="1"/>
    </xf>
    <xf numFmtId="2" fontId="52" fillId="9" borderId="1" xfId="18" applyNumberFormat="1" applyFont="1" applyFill="1" applyBorder="1" applyAlignment="1">
      <alignment horizontal="center" vertical="center" wrapText="1"/>
    </xf>
    <xf numFmtId="44" fontId="28" fillId="0" borderId="1" xfId="25" applyFont="1" applyFill="1" applyBorder="1" applyAlignment="1">
      <alignment horizontal="center"/>
    </xf>
    <xf numFmtId="0" fontId="28" fillId="0" borderId="1" xfId="26" applyFont="1" applyBorder="1" applyAlignment="1"/>
    <xf numFmtId="0" fontId="28" fillId="0" borderId="1" xfId="26" applyFont="1" applyBorder="1" applyAlignment="1">
      <alignment horizontal="center" vertical="center"/>
    </xf>
    <xf numFmtId="0" fontId="28" fillId="0" borderId="1" xfId="26" applyFont="1" applyBorder="1" applyAlignment="1">
      <alignment vertical="center" wrapText="1"/>
    </xf>
    <xf numFmtId="0" fontId="28" fillId="0" borderId="1" xfId="26" applyFont="1" applyBorder="1" applyAlignment="1">
      <alignment vertical="center"/>
    </xf>
    <xf numFmtId="43" fontId="31" fillId="6" borderId="1" xfId="15" applyFont="1" applyFill="1" applyBorder="1" applyAlignment="1">
      <alignment horizontal="left" vertical="center" wrapText="1"/>
    </xf>
    <xf numFmtId="164" fontId="31" fillId="6" borderId="1" xfId="1" applyFont="1" applyFill="1" applyBorder="1" applyAlignment="1">
      <alignment horizontal="left" vertical="center" wrapText="1"/>
    </xf>
    <xf numFmtId="164" fontId="53" fillId="0" borderId="1" xfId="1" applyFont="1" applyFill="1" applyBorder="1" applyAlignment="1" applyProtection="1">
      <alignment horizontal="left" vertical="center" wrapText="1"/>
    </xf>
    <xf numFmtId="164" fontId="28" fillId="0" borderId="1" xfId="1" applyFont="1" applyBorder="1" applyAlignment="1">
      <alignment horizontal="center"/>
    </xf>
    <xf numFmtId="164" fontId="28" fillId="0" borderId="1" xfId="1" applyFont="1" applyBorder="1"/>
    <xf numFmtId="44" fontId="28" fillId="3" borderId="1" xfId="25" applyFont="1" applyFill="1" applyBorder="1"/>
    <xf numFmtId="0" fontId="28" fillId="3" borderId="1" xfId="26" applyFont="1" applyFill="1" applyBorder="1"/>
    <xf numFmtId="165" fontId="31" fillId="10" borderId="1" xfId="18" applyNumberFormat="1" applyFont="1" applyFill="1" applyBorder="1" applyAlignment="1">
      <alignment horizontal="center" vertical="center"/>
    </xf>
    <xf numFmtId="0" fontId="31" fillId="10" borderId="1" xfId="18" applyFont="1" applyFill="1" applyBorder="1" applyAlignment="1">
      <alignment horizontal="center" vertical="center" wrapText="1"/>
    </xf>
    <xf numFmtId="0" fontId="43" fillId="3" borderId="1" xfId="5" applyFont="1" applyFill="1" applyBorder="1" applyAlignment="1">
      <alignment horizontal="left" vertical="center" wrapText="1"/>
    </xf>
    <xf numFmtId="0" fontId="28" fillId="3" borderId="1" xfId="26" applyFont="1" applyFill="1" applyBorder="1" applyAlignment="1">
      <alignment vertical="center"/>
    </xf>
    <xf numFmtId="44" fontId="28" fillId="0" borderId="1" xfId="25" applyFont="1" applyBorder="1"/>
    <xf numFmtId="0" fontId="31" fillId="10" borderId="1" xfId="18" applyFont="1" applyFill="1" applyBorder="1" applyAlignment="1">
      <alignment horizontal="left" vertical="center" wrapText="1"/>
    </xf>
    <xf numFmtId="0" fontId="53" fillId="0" borderId="1" xfId="27" applyFont="1" applyFill="1" applyBorder="1" applyAlignment="1" applyProtection="1">
      <alignment horizontal="left" vertical="center" wrapText="1"/>
    </xf>
    <xf numFmtId="0" fontId="50" fillId="6" borderId="1" xfId="5" applyFont="1" applyFill="1" applyBorder="1" applyAlignment="1">
      <alignment horizontal="left" vertical="center" wrapText="1"/>
    </xf>
    <xf numFmtId="0" fontId="53" fillId="3" borderId="1" xfId="27" applyFont="1" applyFill="1" applyBorder="1" applyAlignment="1" applyProtection="1">
      <alignment horizontal="left" vertical="center" wrapText="1"/>
    </xf>
    <xf numFmtId="44" fontId="24" fillId="0" borderId="1" xfId="24" applyNumberFormat="1" applyFont="1" applyFill="1" applyBorder="1" applyAlignment="1">
      <alignment horizontal="center" vertical="center"/>
    </xf>
    <xf numFmtId="0" fontId="53" fillId="0" borderId="0" xfId="27" applyFont="1" applyFill="1" applyBorder="1" applyAlignment="1" applyProtection="1">
      <alignment horizontal="left" vertical="center" wrapText="1"/>
    </xf>
    <xf numFmtId="44" fontId="53" fillId="0" borderId="1" xfId="28" applyFont="1" applyFill="1" applyBorder="1" applyAlignment="1" applyProtection="1">
      <alignment horizontal="left" vertical="center" wrapText="1"/>
    </xf>
    <xf numFmtId="0" fontId="54" fillId="0" borderId="1" xfId="27" applyFont="1" applyBorder="1" applyAlignment="1">
      <alignment horizontal="center"/>
    </xf>
    <xf numFmtId="0" fontId="54" fillId="0" borderId="1" xfId="27" applyFont="1" applyBorder="1"/>
    <xf numFmtId="0" fontId="55" fillId="3" borderId="1" xfId="27" applyFont="1" applyFill="1" applyBorder="1" applyAlignment="1">
      <alignment horizontal="center"/>
    </xf>
    <xf numFmtId="0" fontId="54" fillId="3" borderId="1" xfId="27" applyFont="1" applyFill="1" applyBorder="1" applyAlignment="1">
      <alignment horizontal="center"/>
    </xf>
    <xf numFmtId="0" fontId="8" fillId="0" borderId="1" xfId="27" applyBorder="1"/>
    <xf numFmtId="0" fontId="50" fillId="10" borderId="1" xfId="18" applyFont="1" applyFill="1" applyBorder="1" applyAlignment="1">
      <alignment horizontal="left" vertical="center" wrapText="1"/>
    </xf>
    <xf numFmtId="4" fontId="56" fillId="0" borderId="1" xfId="3" applyNumberFormat="1" applyFont="1" applyFill="1" applyBorder="1"/>
    <xf numFmtId="0" fontId="32" fillId="0" borderId="1" xfId="3" applyFont="1" applyBorder="1"/>
    <xf numFmtId="4" fontId="50" fillId="6" borderId="1" xfId="18" applyNumberFormat="1" applyFont="1" applyFill="1" applyBorder="1" applyAlignment="1">
      <alignment horizontal="center" vertical="center" wrapText="1"/>
    </xf>
    <xf numFmtId="0" fontId="50" fillId="6" borderId="1" xfId="18" applyFont="1" applyFill="1" applyBorder="1" applyAlignment="1">
      <alignment horizontal="center" vertical="center" wrapText="1"/>
    </xf>
    <xf numFmtId="2" fontId="50" fillId="6" borderId="1" xfId="18" applyNumberFormat="1" applyFont="1" applyFill="1" applyBorder="1" applyAlignment="1">
      <alignment horizontal="left" vertical="center" wrapText="1"/>
    </xf>
    <xf numFmtId="167" fontId="24" fillId="2" borderId="0" xfId="24" applyNumberFormat="1" applyFont="1" applyFill="1" applyBorder="1" applyAlignment="1">
      <alignment horizontal="center" vertical="center"/>
    </xf>
    <xf numFmtId="4" fontId="31" fillId="6" borderId="0" xfId="18" applyNumberFormat="1" applyFont="1" applyFill="1" applyBorder="1" applyAlignment="1">
      <alignment horizontal="center" vertical="center" wrapText="1"/>
    </xf>
    <xf numFmtId="0" fontId="31" fillId="6" borderId="0" xfId="18" applyFont="1" applyFill="1" applyBorder="1" applyAlignment="1">
      <alignment horizontal="center" vertical="center" wrapText="1"/>
    </xf>
    <xf numFmtId="0" fontId="31" fillId="6" borderId="0" xfId="18" applyFont="1" applyFill="1" applyBorder="1" applyAlignment="1">
      <alignment horizontal="left" vertical="center" wrapText="1"/>
    </xf>
    <xf numFmtId="167" fontId="50" fillId="6" borderId="1" xfId="18" applyNumberFormat="1" applyFont="1" applyFill="1" applyBorder="1" applyAlignment="1">
      <alignment horizontal="center" vertical="center" wrapText="1"/>
    </xf>
    <xf numFmtId="4" fontId="50" fillId="11" borderId="1" xfId="18" applyNumberFormat="1" applyFont="1" applyFill="1" applyBorder="1" applyAlignment="1">
      <alignment horizontal="center" vertical="center" wrapText="1"/>
    </xf>
    <xf numFmtId="167" fontId="50" fillId="11" borderId="1" xfId="18" applyNumberFormat="1" applyFont="1" applyFill="1" applyBorder="1" applyAlignment="1">
      <alignment horizontal="center" vertical="center" wrapText="1"/>
    </xf>
    <xf numFmtId="0" fontId="50" fillId="11" borderId="1" xfId="18" applyFont="1" applyFill="1" applyBorder="1" applyAlignment="1">
      <alignment horizontal="center" vertical="center" wrapText="1"/>
    </xf>
    <xf numFmtId="0" fontId="50" fillId="11" borderId="1" xfId="18" applyFont="1" applyFill="1" applyBorder="1" applyAlignment="1">
      <alignment horizontal="left" vertical="center" wrapText="1"/>
    </xf>
    <xf numFmtId="0" fontId="57" fillId="6" borderId="1" xfId="18" applyFont="1" applyFill="1" applyBorder="1" applyAlignment="1">
      <alignment horizontal="left" vertical="center" wrapText="1"/>
    </xf>
    <xf numFmtId="0" fontId="8" fillId="0" borderId="1" xfId="3" applyBorder="1"/>
    <xf numFmtId="2" fontId="31" fillId="6" borderId="1" xfId="18" applyNumberFormat="1" applyFont="1" applyFill="1" applyBorder="1" applyAlignment="1">
      <alignment horizontal="left" vertical="center" wrapText="1"/>
    </xf>
    <xf numFmtId="0" fontId="58" fillId="6" borderId="1" xfId="18" applyFont="1" applyFill="1" applyBorder="1" applyAlignment="1">
      <alignment horizontal="center" vertical="center" wrapText="1"/>
    </xf>
    <xf numFmtId="4" fontId="56" fillId="0" borderId="1" xfId="3" applyNumberFormat="1" applyFont="1" applyBorder="1"/>
    <xf numFmtId="0" fontId="50" fillId="0" borderId="1" xfId="18" applyFont="1" applyFill="1" applyBorder="1" applyAlignment="1">
      <alignment horizontal="left" vertical="center" wrapText="1"/>
    </xf>
    <xf numFmtId="0" fontId="8" fillId="0" borderId="0" xfId="27"/>
    <xf numFmtId="0" fontId="60" fillId="5" borderId="0" xfId="27" applyFont="1" applyFill="1" applyBorder="1" applyAlignment="1"/>
    <xf numFmtId="0" fontId="23" fillId="2" borderId="0" xfId="27" applyFont="1" applyFill="1" applyBorder="1" applyAlignment="1">
      <alignment horizontal="center" vertical="center"/>
    </xf>
    <xf numFmtId="0" fontId="50" fillId="0" borderId="0" xfId="18" applyFont="1" applyAlignment="1">
      <alignment horizontal="center" vertical="center" wrapText="1"/>
    </xf>
    <xf numFmtId="0" fontId="50" fillId="0" borderId="0" xfId="18" applyFont="1" applyAlignment="1">
      <alignment horizontal="left" vertical="center" wrapText="1"/>
    </xf>
    <xf numFmtId="166" fontId="50" fillId="0" borderId="0" xfId="18" applyNumberFormat="1" applyFont="1" applyAlignment="1">
      <alignment horizontal="center" vertical="center" wrapText="1"/>
    </xf>
    <xf numFmtId="0" fontId="61" fillId="2" borderId="1" xfId="5" applyFont="1" applyFill="1" applyBorder="1" applyAlignment="1">
      <alignment horizontal="center" vertical="center" wrapText="1"/>
    </xf>
    <xf numFmtId="0" fontId="32" fillId="3" borderId="1" xfId="26" applyFont="1" applyFill="1" applyBorder="1" applyAlignment="1">
      <alignment vertical="center"/>
    </xf>
    <xf numFmtId="164" fontId="50" fillId="6" borderId="1" xfId="1" applyFont="1" applyFill="1" applyBorder="1" applyAlignment="1">
      <alignment horizontal="left" vertical="center" wrapText="1"/>
    </xf>
    <xf numFmtId="0" fontId="0" fillId="0" borderId="0" xfId="0" applyFill="1"/>
    <xf numFmtId="164" fontId="0" fillId="0" borderId="0" xfId="1" applyNumberFormat="1" applyFont="1" applyFill="1"/>
    <xf numFmtId="164" fontId="0" fillId="0" borderId="0" xfId="1" applyNumberFormat="1" applyFont="1" applyFill="1" applyBorder="1"/>
    <xf numFmtId="164" fontId="0" fillId="0" borderId="0" xfId="1" applyNumberFormat="1" applyFont="1" applyFill="1" applyBorder="1" applyAlignment="1">
      <alignment horizontal="center"/>
    </xf>
    <xf numFmtId="164" fontId="22" fillId="0" borderId="0" xfId="1" applyNumberFormat="1" applyFont="1" applyFill="1" applyBorder="1" applyAlignment="1">
      <alignment vertical="center"/>
    </xf>
    <xf numFmtId="164" fontId="11" fillId="0" borderId="0" xfId="1" applyNumberFormat="1" applyFont="1" applyFill="1" applyBorder="1" applyAlignment="1">
      <alignment horizontal="center" vertical="center"/>
    </xf>
    <xf numFmtId="0" fontId="13" fillId="3" borderId="1" xfId="0" applyFont="1" applyFill="1" applyBorder="1" applyAlignment="1">
      <alignment horizontal="center" vertical="center" wrapText="1"/>
    </xf>
    <xf numFmtId="164" fontId="21" fillId="3" borderId="0" xfId="1" applyNumberFormat="1" applyFont="1" applyFill="1" applyBorder="1" applyAlignment="1">
      <alignment horizontal="left" vertical="center"/>
    </xf>
    <xf numFmtId="164" fontId="21" fillId="3" borderId="0" xfId="1" applyNumberFormat="1" applyFont="1" applyFill="1" applyBorder="1" applyAlignment="1">
      <alignment horizontal="center" vertical="center"/>
    </xf>
    <xf numFmtId="0" fontId="0" fillId="3" borderId="0" xfId="0" applyFill="1"/>
    <xf numFmtId="0" fontId="13" fillId="0" borderId="1" xfId="0" applyFont="1" applyFill="1" applyBorder="1" applyAlignment="1">
      <alignment horizontal="center" vertical="center" wrapText="1"/>
    </xf>
    <xf numFmtId="0" fontId="13" fillId="0" borderId="1" xfId="3" applyFont="1" applyFill="1" applyBorder="1" applyAlignment="1">
      <alignment horizontal="left" vertical="center" wrapText="1"/>
    </xf>
    <xf numFmtId="0" fontId="13" fillId="0" borderId="1" xfId="3" applyFont="1" applyFill="1" applyBorder="1" applyAlignment="1">
      <alignment horizontal="center" vertical="center" wrapText="1"/>
    </xf>
    <xf numFmtId="2" fontId="21" fillId="0" borderId="1" xfId="1" applyNumberFormat="1" applyFont="1" applyFill="1" applyBorder="1" applyAlignment="1">
      <alignment horizontal="left" vertical="center"/>
    </xf>
    <xf numFmtId="164" fontId="21" fillId="0" borderId="1" xfId="1" applyFont="1" applyFill="1" applyBorder="1" applyAlignment="1">
      <alignment vertical="center"/>
    </xf>
    <xf numFmtId="164" fontId="21" fillId="0" borderId="0" xfId="1" applyNumberFormat="1" applyFont="1" applyFill="1" applyBorder="1" applyAlignment="1">
      <alignment horizontal="left" vertical="center"/>
    </xf>
    <xf numFmtId="164" fontId="28" fillId="0" borderId="0" xfId="1" applyNumberFormat="1" applyFont="1" applyFill="1" applyBorder="1" applyAlignment="1">
      <alignment horizontal="center" vertical="center"/>
    </xf>
    <xf numFmtId="0" fontId="21" fillId="0" borderId="0" xfId="0" applyFont="1" applyFill="1" applyBorder="1" applyAlignment="1">
      <alignment horizontal="left" vertical="center"/>
    </xf>
    <xf numFmtId="43" fontId="0" fillId="0" borderId="0" xfId="0" applyNumberFormat="1" applyFill="1" applyBorder="1"/>
    <xf numFmtId="43" fontId="21" fillId="0" borderId="0" xfId="0" applyNumberFormat="1" applyFont="1" applyFill="1" applyBorder="1" applyAlignment="1">
      <alignment horizontal="left" vertical="center"/>
    </xf>
    <xf numFmtId="43" fontId="21" fillId="0" borderId="0" xfId="0" applyNumberFormat="1" applyFont="1" applyFill="1" applyBorder="1" applyAlignment="1">
      <alignment horizontal="left" vertical="center" wrapText="1"/>
    </xf>
    <xf numFmtId="0" fontId="13" fillId="3" borderId="1" xfId="0" applyFont="1" applyFill="1" applyBorder="1" applyAlignment="1">
      <alignment horizontal="left" vertical="center" wrapText="1"/>
    </xf>
    <xf numFmtId="164" fontId="21" fillId="3" borderId="1" xfId="1" applyFont="1" applyFill="1" applyBorder="1" applyAlignment="1">
      <alignment vertical="center"/>
    </xf>
    <xf numFmtId="164" fontId="21" fillId="3" borderId="1" xfId="1" applyFont="1" applyFill="1" applyBorder="1" applyAlignment="1">
      <alignment horizontal="left" vertical="center"/>
    </xf>
    <xf numFmtId="164" fontId="28" fillId="3" borderId="0" xfId="1" applyNumberFormat="1" applyFont="1" applyFill="1" applyBorder="1" applyAlignment="1">
      <alignment horizontal="center" vertical="center"/>
    </xf>
    <xf numFmtId="0" fontId="0" fillId="3" borderId="0" xfId="0" applyFill="1" applyBorder="1"/>
    <xf numFmtId="43" fontId="0" fillId="3" borderId="0" xfId="0" applyNumberFormat="1" applyFill="1" applyBorder="1"/>
    <xf numFmtId="43" fontId="21" fillId="3" borderId="0" xfId="0" applyNumberFormat="1" applyFont="1" applyFill="1" applyBorder="1" applyAlignment="1">
      <alignment horizontal="left" vertical="center"/>
    </xf>
    <xf numFmtId="0" fontId="13" fillId="0" borderId="1" xfId="0" applyFont="1" applyFill="1" applyBorder="1" applyAlignment="1">
      <alignment horizontal="left" vertical="center" wrapText="1"/>
    </xf>
    <xf numFmtId="0" fontId="8" fillId="0" borderId="0" xfId="0" applyFont="1" applyFill="1" applyBorder="1"/>
    <xf numFmtId="0" fontId="13" fillId="0" borderId="1" xfId="3" applyFont="1" applyBorder="1"/>
    <xf numFmtId="0" fontId="13" fillId="0" borderId="1" xfId="3" applyFont="1" applyBorder="1" applyAlignment="1">
      <alignment vertical="center"/>
    </xf>
    <xf numFmtId="0" fontId="21" fillId="2" borderId="0" xfId="0" applyFont="1" applyFill="1" applyBorder="1" applyAlignment="1">
      <alignment horizontal="left" vertical="center"/>
    </xf>
    <xf numFmtId="2" fontId="21" fillId="2" borderId="0" xfId="1" applyNumberFormat="1" applyFont="1" applyFill="1" applyBorder="1" applyAlignment="1">
      <alignment horizontal="left" vertical="center"/>
    </xf>
    <xf numFmtId="164" fontId="14" fillId="2" borderId="0" xfId="0" applyNumberFormat="1" applyFont="1" applyFill="1" applyBorder="1" applyAlignment="1">
      <alignment horizontal="left" vertical="top"/>
    </xf>
    <xf numFmtId="0" fontId="0" fillId="2" borderId="0" xfId="0" applyFill="1" applyBorder="1"/>
    <xf numFmtId="164" fontId="62" fillId="0" borderId="0" xfId="1" applyNumberFormat="1" applyFont="1" applyFill="1" applyBorder="1" applyAlignment="1">
      <alignment horizontal="center" vertical="center"/>
    </xf>
    <xf numFmtId="0" fontId="15" fillId="2" borderId="1" xfId="3" applyFont="1" applyFill="1" applyBorder="1" applyAlignment="1">
      <alignment horizontal="center" vertical="center" wrapText="1"/>
    </xf>
    <xf numFmtId="164" fontId="16" fillId="2" borderId="1" xfId="1" applyNumberFormat="1" applyFont="1" applyFill="1" applyBorder="1"/>
    <xf numFmtId="0" fontId="0" fillId="2" borderId="1" xfId="0" applyFill="1" applyBorder="1"/>
    <xf numFmtId="164" fontId="0" fillId="0" borderId="0" xfId="1" applyNumberFormat="1" applyFont="1" applyBorder="1"/>
    <xf numFmtId="164" fontId="0" fillId="0" borderId="0" xfId="1" applyNumberFormat="1" applyFont="1" applyBorder="1" applyAlignment="1">
      <alignment horizontal="center"/>
    </xf>
    <xf numFmtId="0" fontId="21" fillId="2" borderId="1" xfId="0" applyFont="1" applyFill="1" applyBorder="1" applyAlignment="1">
      <alignment horizontal="center" vertical="center"/>
    </xf>
    <xf numFmtId="2" fontId="13" fillId="2" borderId="1" xfId="0" applyNumberFormat="1" applyFont="1" applyFill="1" applyBorder="1" applyAlignment="1">
      <alignment horizontal="left" vertical="top"/>
    </xf>
    <xf numFmtId="164" fontId="14" fillId="2" borderId="1" xfId="0" applyNumberFormat="1" applyFont="1" applyFill="1" applyBorder="1" applyAlignment="1">
      <alignment horizontal="left" vertical="top"/>
    </xf>
    <xf numFmtId="0" fontId="15" fillId="2" borderId="1" xfId="0" applyFont="1" applyFill="1" applyBorder="1" applyAlignment="1">
      <alignment horizontal="center" vertical="top"/>
    </xf>
    <xf numFmtId="0" fontId="14" fillId="2" borderId="1" xfId="0" applyFont="1" applyFill="1" applyBorder="1" applyAlignment="1">
      <alignment horizontal="left" vertical="top"/>
    </xf>
    <xf numFmtId="0" fontId="14" fillId="2" borderId="0" xfId="0" applyFont="1" applyFill="1" applyBorder="1" applyAlignment="1">
      <alignment horizontal="center" vertical="top"/>
    </xf>
    <xf numFmtId="2" fontId="12" fillId="2" borderId="0" xfId="0" applyNumberFormat="1" applyFont="1" applyFill="1" applyBorder="1" applyAlignment="1">
      <alignment vertical="top"/>
    </xf>
    <xf numFmtId="0" fontId="14" fillId="2" borderId="0" xfId="0" applyFont="1" applyFill="1" applyBorder="1" applyAlignment="1">
      <alignment horizontal="left" vertical="top"/>
    </xf>
    <xf numFmtId="164" fontId="16" fillId="2" borderId="0" xfId="1" applyNumberFormat="1" applyFont="1" applyFill="1" applyBorder="1"/>
    <xf numFmtId="0" fontId="15" fillId="2" borderId="0" xfId="0" applyFont="1" applyFill="1" applyBorder="1" applyAlignment="1">
      <alignment horizontal="center"/>
    </xf>
    <xf numFmtId="2" fontId="0" fillId="2" borderId="0" xfId="0" applyNumberFormat="1" applyFill="1" applyBorder="1"/>
    <xf numFmtId="0" fontId="12" fillId="2" borderId="0" xfId="0" applyFont="1" applyFill="1" applyBorder="1" applyAlignment="1">
      <alignment horizontal="left" vertical="top"/>
    </xf>
    <xf numFmtId="164" fontId="11" fillId="2" borderId="0" xfId="1" applyFont="1" applyFill="1" applyBorder="1"/>
    <xf numFmtId="0" fontId="8" fillId="0" borderId="0" xfId="0" applyFont="1" applyBorder="1" applyAlignment="1">
      <alignment horizontal="left" wrapText="1"/>
    </xf>
    <xf numFmtId="43" fontId="8" fillId="0" borderId="0" xfId="0" applyNumberFormat="1" applyFont="1" applyBorder="1" applyAlignment="1">
      <alignment horizontal="left" wrapText="1"/>
    </xf>
    <xf numFmtId="168" fontId="0" fillId="0" borderId="0" xfId="0" applyNumberFormat="1"/>
    <xf numFmtId="0" fontId="50" fillId="0" borderId="1" xfId="18" applyFont="1" applyFill="1" applyBorder="1" applyAlignment="1">
      <alignment horizontal="left" vertical="center" wrapText="1"/>
    </xf>
    <xf numFmtId="4" fontId="14" fillId="4" borderId="1" xfId="4" applyNumberFormat="1" applyFont="1" applyFill="1" applyBorder="1" applyAlignment="1">
      <alignment vertical="center" wrapText="1"/>
    </xf>
    <xf numFmtId="4" fontId="14" fillId="4" borderId="1" xfId="4" applyNumberFormat="1" applyFont="1" applyFill="1" applyBorder="1" applyAlignment="1">
      <alignment horizontal="center" vertical="center" wrapText="1"/>
    </xf>
    <xf numFmtId="37" fontId="49" fillId="0" borderId="1" xfId="14" applyNumberFormat="1" applyFont="1" applyBorder="1" applyAlignment="1">
      <alignment horizontal="center" vertical="center"/>
    </xf>
    <xf numFmtId="164" fontId="13" fillId="0" borderId="1" xfId="1" applyFont="1" applyBorder="1"/>
    <xf numFmtId="39" fontId="49" fillId="0" borderId="7" xfId="14" applyNumberFormat="1" applyFont="1" applyFill="1" applyBorder="1" applyAlignment="1">
      <alignment horizontal="center" vertical="center"/>
    </xf>
    <xf numFmtId="164" fontId="13" fillId="0" borderId="1" xfId="0" applyNumberFormat="1" applyFont="1" applyBorder="1"/>
    <xf numFmtId="37" fontId="49" fillId="0" borderId="1" xfId="14" applyNumberFormat="1" applyFont="1" applyFill="1" applyBorder="1" applyAlignment="1">
      <alignment vertical="center"/>
    </xf>
    <xf numFmtId="39" fontId="49" fillId="0" borderId="1" xfId="14" applyNumberFormat="1" applyFont="1" applyFill="1" applyBorder="1" applyAlignment="1">
      <alignment horizontal="left" vertical="center"/>
    </xf>
    <xf numFmtId="39" fontId="49" fillId="0" borderId="1" xfId="14" applyNumberFormat="1" applyFont="1" applyFill="1" applyBorder="1" applyAlignment="1">
      <alignment horizontal="center" vertical="center"/>
    </xf>
    <xf numFmtId="0" fontId="18" fillId="5" borderId="1" xfId="27" applyFont="1" applyFill="1" applyBorder="1"/>
    <xf numFmtId="0" fontId="10" fillId="5" borderId="6" xfId="27" applyFont="1" applyFill="1" applyBorder="1"/>
    <xf numFmtId="10" fontId="11" fillId="3" borderId="2" xfId="27" applyNumberFormat="1" applyFont="1" applyFill="1" applyBorder="1" applyAlignment="1">
      <alignment horizontal="center"/>
    </xf>
    <xf numFmtId="0" fontId="11" fillId="3" borderId="3" xfId="27" applyFont="1" applyFill="1" applyBorder="1" applyAlignment="1">
      <alignment horizontal="center"/>
    </xf>
    <xf numFmtId="0" fontId="12" fillId="3" borderId="4" xfId="27" applyFont="1" applyFill="1" applyBorder="1" applyAlignment="1">
      <alignment horizontal="center" vertical="top"/>
    </xf>
    <xf numFmtId="0" fontId="13" fillId="3" borderId="1" xfId="27" applyFont="1" applyFill="1" applyBorder="1" applyAlignment="1">
      <alignment horizontal="center" vertical="center" wrapText="1"/>
    </xf>
    <xf numFmtId="43" fontId="21" fillId="4" borderId="1" xfId="15" applyFont="1" applyFill="1" applyBorder="1" applyAlignment="1">
      <alignment horizontal="left" vertical="center"/>
    </xf>
    <xf numFmtId="0" fontId="21" fillId="4" borderId="1" xfId="27" applyFont="1" applyFill="1" applyBorder="1" applyAlignment="1">
      <alignment horizontal="left" vertical="center"/>
    </xf>
    <xf numFmtId="164" fontId="21" fillId="4" borderId="1" xfId="27" applyNumberFormat="1" applyFont="1" applyFill="1" applyBorder="1" applyAlignment="1">
      <alignment horizontal="left" vertical="center"/>
    </xf>
    <xf numFmtId="0" fontId="21" fillId="3" borderId="0" xfId="27" applyFont="1" applyFill="1" applyAlignment="1">
      <alignment horizontal="left" vertical="center"/>
    </xf>
    <xf numFmtId="0" fontId="13" fillId="2" borderId="1" xfId="27" applyFont="1" applyFill="1" applyBorder="1" applyAlignment="1">
      <alignment horizontal="center" vertical="center" wrapText="1"/>
    </xf>
    <xf numFmtId="0" fontId="13" fillId="2" borderId="1" xfId="27" applyFont="1" applyFill="1" applyBorder="1" applyAlignment="1">
      <alignment horizontal="left" vertical="center" wrapText="1"/>
    </xf>
    <xf numFmtId="43" fontId="21" fillId="2" borderId="1" xfId="15" applyFont="1" applyFill="1" applyBorder="1" applyAlignment="1">
      <alignment horizontal="left" vertical="center"/>
    </xf>
    <xf numFmtId="0" fontId="21" fillId="0" borderId="0" xfId="27" applyFont="1" applyAlignment="1">
      <alignment horizontal="left" vertical="center"/>
    </xf>
    <xf numFmtId="43" fontId="8" fillId="0" borderId="0" xfId="27" applyNumberFormat="1"/>
    <xf numFmtId="0" fontId="21" fillId="3" borderId="0" xfId="27" applyFont="1" applyFill="1" applyAlignment="1">
      <alignment horizontal="left" vertical="center" wrapText="1"/>
    </xf>
    <xf numFmtId="0" fontId="13" fillId="0" borderId="1" xfId="27" applyFont="1" applyBorder="1" applyAlignment="1">
      <alignment horizontal="left" vertical="center" wrapText="1"/>
    </xf>
    <xf numFmtId="43" fontId="21" fillId="3" borderId="1" xfId="15" applyFont="1" applyFill="1" applyBorder="1" applyAlignment="1">
      <alignment horizontal="left" vertical="center"/>
    </xf>
    <xf numFmtId="0" fontId="21" fillId="0" borderId="0" xfId="27" applyFont="1" applyAlignment="1">
      <alignment horizontal="left" vertical="center" wrapText="1"/>
    </xf>
    <xf numFmtId="0" fontId="21" fillId="2" borderId="1" xfId="27" applyFont="1" applyFill="1" applyBorder="1" applyAlignment="1">
      <alignment horizontal="left" vertical="center"/>
    </xf>
    <xf numFmtId="0" fontId="21" fillId="2" borderId="1" xfId="27" applyFont="1" applyFill="1" applyBorder="1" applyAlignment="1">
      <alignment horizontal="left" vertical="center" wrapText="1"/>
    </xf>
    <xf numFmtId="0" fontId="13" fillId="2" borderId="1" xfId="27" applyFont="1" applyFill="1" applyBorder="1"/>
    <xf numFmtId="0" fontId="13" fillId="2" borderId="1" xfId="3" applyFont="1" applyFill="1" applyBorder="1" applyAlignment="1">
      <alignment horizontal="left" vertical="center" wrapText="1"/>
    </xf>
    <xf numFmtId="0" fontId="13" fillId="0" borderId="1" xfId="3" applyFont="1" applyBorder="1" applyAlignment="1">
      <alignment horizontal="left" vertical="center" wrapText="1"/>
    </xf>
    <xf numFmtId="0" fontId="12" fillId="2" borderId="1" xfId="27" applyFont="1" applyFill="1" applyBorder="1" applyAlignment="1">
      <alignment vertical="top"/>
    </xf>
    <xf numFmtId="164" fontId="16" fillId="2" borderId="1" xfId="1" applyFont="1" applyFill="1" applyBorder="1"/>
    <xf numFmtId="0" fontId="8" fillId="2" borderId="1" xfId="27" applyFill="1" applyBorder="1"/>
    <xf numFmtId="0" fontId="21" fillId="2" borderId="1" xfId="27" applyFont="1" applyFill="1" applyBorder="1" applyAlignment="1">
      <alignment horizontal="center" vertical="center"/>
    </xf>
    <xf numFmtId="43" fontId="13" fillId="2" borderId="1" xfId="15" applyFont="1" applyFill="1" applyBorder="1" applyAlignment="1">
      <alignment horizontal="left" vertical="top"/>
    </xf>
    <xf numFmtId="164" fontId="14" fillId="2" borderId="1" xfId="27" applyNumberFormat="1" applyFont="1" applyFill="1" applyBorder="1" applyAlignment="1">
      <alignment horizontal="left" vertical="top"/>
    </xf>
    <xf numFmtId="0" fontId="15" fillId="2" borderId="1" xfId="27" applyFont="1" applyFill="1" applyBorder="1" applyAlignment="1">
      <alignment horizontal="center" vertical="top"/>
    </xf>
    <xf numFmtId="0" fontId="13" fillId="2" borderId="1" xfId="27" applyFont="1" applyFill="1" applyBorder="1" applyAlignment="1">
      <alignment horizontal="left" vertical="top"/>
    </xf>
    <xf numFmtId="0" fontId="14" fillId="2" borderId="1" xfId="27" applyFont="1" applyFill="1" applyBorder="1" applyAlignment="1">
      <alignment horizontal="left" vertical="top"/>
    </xf>
    <xf numFmtId="0" fontId="14" fillId="2" borderId="0" xfId="27" applyFont="1" applyFill="1" applyAlignment="1">
      <alignment horizontal="center" vertical="top"/>
    </xf>
    <xf numFmtId="43" fontId="12" fillId="2" borderId="0" xfId="15" applyFont="1" applyFill="1" applyAlignment="1">
      <alignment vertical="top"/>
    </xf>
    <xf numFmtId="0" fontId="12" fillId="2" borderId="0" xfId="27" applyFont="1" applyFill="1" applyAlignment="1">
      <alignment vertical="top"/>
    </xf>
    <xf numFmtId="0" fontId="14" fillId="2" borderId="0" xfId="27" applyFont="1" applyFill="1" applyAlignment="1">
      <alignment horizontal="left" vertical="top"/>
    </xf>
    <xf numFmtId="164" fontId="16" fillId="2" borderId="0" xfId="1" applyFont="1" applyFill="1" applyBorder="1"/>
    <xf numFmtId="0" fontId="8" fillId="2" borderId="0" xfId="27" applyFill="1"/>
    <xf numFmtId="0" fontId="15" fillId="2" borderId="0" xfId="27" applyFont="1" applyFill="1" applyAlignment="1">
      <alignment horizontal="center"/>
    </xf>
    <xf numFmtId="43" fontId="8" fillId="2" borderId="0" xfId="15" applyFont="1" applyFill="1"/>
    <xf numFmtId="0" fontId="12" fillId="2" borderId="0" xfId="27" applyFont="1" applyFill="1" applyAlignment="1">
      <alignment horizontal="left" vertical="top"/>
    </xf>
    <xf numFmtId="0" fontId="8" fillId="0" borderId="0" xfId="27" applyFont="1" applyAlignment="1">
      <alignment horizontal="left" wrapText="1"/>
    </xf>
    <xf numFmtId="43" fontId="8" fillId="0" borderId="0" xfId="27" applyNumberFormat="1" applyFont="1" applyAlignment="1">
      <alignment horizontal="left" wrapText="1"/>
    </xf>
    <xf numFmtId="0" fontId="13" fillId="0" borderId="0" xfId="27" applyFont="1" applyAlignment="1">
      <alignment horizontal="center"/>
    </xf>
    <xf numFmtId="0" fontId="13" fillId="0" borderId="0" xfId="27" applyFont="1"/>
    <xf numFmtId="0" fontId="15" fillId="0" borderId="0" xfId="27" applyFont="1" applyAlignment="1">
      <alignment horizontal="center"/>
    </xf>
    <xf numFmtId="43" fontId="0" fillId="0" borderId="0" xfId="15" applyFont="1"/>
    <xf numFmtId="168" fontId="8" fillId="0" borderId="0" xfId="27" applyNumberFormat="1"/>
    <xf numFmtId="0" fontId="50" fillId="6" borderId="1" xfId="18" applyFont="1" applyFill="1" applyBorder="1" applyAlignment="1">
      <alignment horizontal="left" vertical="center" wrapText="1"/>
    </xf>
    <xf numFmtId="0" fontId="13" fillId="3" borderId="1" xfId="27" applyFont="1" applyFill="1" applyBorder="1" applyAlignment="1">
      <alignment horizontal="left" vertical="center" wrapText="1"/>
    </xf>
    <xf numFmtId="0" fontId="18" fillId="5" borderId="1" xfId="3" applyFont="1" applyFill="1" applyBorder="1" applyAlignment="1"/>
    <xf numFmtId="0" fontId="22" fillId="0" borderId="1" xfId="27" applyFont="1" applyBorder="1" applyAlignment="1">
      <alignment horizontal="center"/>
    </xf>
    <xf numFmtId="0" fontId="67" fillId="0" borderId="1" xfId="27" applyFont="1" applyBorder="1" applyAlignment="1">
      <alignment horizontal="center"/>
    </xf>
    <xf numFmtId="0" fontId="54" fillId="0" borderId="1" xfId="27" applyFont="1" applyFill="1" applyBorder="1" applyAlignment="1">
      <alignment horizontal="left" vertical="center"/>
    </xf>
    <xf numFmtId="44" fontId="8" fillId="0" borderId="1" xfId="27" applyNumberFormat="1" applyFill="1" applyBorder="1"/>
    <xf numFmtId="44" fontId="2" fillId="0" borderId="1" xfId="27" applyNumberFormat="1" applyFont="1" applyFill="1" applyBorder="1"/>
    <xf numFmtId="9" fontId="0" fillId="0" borderId="1" xfId="8" applyFont="1" applyFill="1" applyBorder="1"/>
    <xf numFmtId="9" fontId="2" fillId="0" borderId="1" xfId="8" applyFont="1" applyFill="1" applyBorder="1"/>
    <xf numFmtId="9" fontId="8" fillId="0" borderId="1" xfId="8" applyFont="1" applyFill="1" applyBorder="1"/>
    <xf numFmtId="9" fontId="8" fillId="0" borderId="0" xfId="27" applyNumberFormat="1"/>
    <xf numFmtId="0" fontId="18" fillId="5" borderId="1" xfId="0" applyFont="1" applyFill="1" applyBorder="1" applyAlignment="1"/>
    <xf numFmtId="0" fontId="9" fillId="5" borderId="1" xfId="27" applyFont="1" applyFill="1" applyBorder="1" applyAlignment="1">
      <alignment horizontal="left"/>
    </xf>
    <xf numFmtId="0" fontId="9" fillId="5" borderId="5" xfId="27" applyFont="1" applyFill="1" applyBorder="1" applyAlignment="1"/>
    <xf numFmtId="0" fontId="9" fillId="5" borderId="2" xfId="27" applyFont="1" applyFill="1" applyBorder="1" applyAlignment="1"/>
    <xf numFmtId="0" fontId="9" fillId="5" borderId="3" xfId="27" applyFont="1" applyFill="1" applyBorder="1" applyAlignment="1"/>
    <xf numFmtId="9" fontId="8" fillId="0" borderId="1" xfId="32" applyFont="1" applyFill="1" applyBorder="1"/>
    <xf numFmtId="0" fontId="54" fillId="12" borderId="1" xfId="27" applyFont="1" applyFill="1" applyBorder="1" applyAlignment="1">
      <alignment horizontal="left" vertical="center"/>
    </xf>
    <xf numFmtId="44" fontId="8" fillId="12" borderId="1" xfId="27" applyNumberFormat="1" applyFill="1" applyBorder="1"/>
    <xf numFmtId="44" fontId="2" fillId="12" borderId="1" xfId="27" applyNumberFormat="1" applyFont="1" applyFill="1" applyBorder="1"/>
    <xf numFmtId="9" fontId="0" fillId="12" borderId="1" xfId="8" applyFont="1" applyFill="1" applyBorder="1"/>
    <xf numFmtId="9" fontId="2" fillId="12" borderId="1" xfId="8" applyFont="1" applyFill="1" applyBorder="1"/>
    <xf numFmtId="39" fontId="49" fillId="0" borderId="1" xfId="14" applyNumberFormat="1" applyFont="1" applyFill="1" applyBorder="1" applyAlignment="1">
      <alignment horizontal="center" vertical="center" wrapText="1"/>
    </xf>
    <xf numFmtId="0" fontId="13" fillId="3" borderId="1" xfId="27" applyFont="1" applyFill="1" applyBorder="1" applyAlignment="1">
      <alignment horizontal="left" vertical="center" wrapText="1"/>
    </xf>
    <xf numFmtId="43" fontId="21" fillId="2" borderId="1" xfId="15" applyFont="1" applyFill="1" applyBorder="1" applyAlignment="1">
      <alignment horizontal="center" vertical="center"/>
    </xf>
    <xf numFmtId="43" fontId="21" fillId="0" borderId="1" xfId="31" applyFont="1" applyFill="1" applyBorder="1" applyAlignment="1">
      <alignment horizontal="center" vertical="center"/>
    </xf>
    <xf numFmtId="2" fontId="21" fillId="0" borderId="1" xfId="1" applyNumberFormat="1" applyFont="1" applyFill="1" applyBorder="1" applyAlignment="1">
      <alignment horizontal="center" vertical="center"/>
    </xf>
    <xf numFmtId="0" fontId="66" fillId="0" borderId="6" xfId="27" applyFont="1" applyFill="1" applyBorder="1" applyAlignment="1">
      <alignment horizontal="center"/>
    </xf>
    <xf numFmtId="0" fontId="66" fillId="0" borderId="4" xfId="27" applyFont="1" applyFill="1" applyBorder="1" applyAlignment="1">
      <alignment horizontal="center"/>
    </xf>
    <xf numFmtId="0" fontId="8" fillId="0" borderId="6" xfId="27" applyFill="1" applyBorder="1" applyAlignment="1">
      <alignment horizontal="center" vertical="center"/>
    </xf>
    <xf numFmtId="0" fontId="8" fillId="0" borderId="4" xfId="27" applyFill="1" applyBorder="1" applyAlignment="1">
      <alignment horizontal="center" vertical="center"/>
    </xf>
    <xf numFmtId="0" fontId="8" fillId="12" borderId="1" xfId="27" applyFont="1" applyFill="1" applyBorder="1" applyAlignment="1">
      <alignment horizontal="left" vertical="center"/>
    </xf>
    <xf numFmtId="0" fontId="8" fillId="12" borderId="1" xfId="27" applyFill="1" applyBorder="1" applyAlignment="1">
      <alignment horizontal="left" vertical="center"/>
    </xf>
    <xf numFmtId="0" fontId="8" fillId="12" borderId="1" xfId="27" applyFill="1" applyBorder="1" applyAlignment="1">
      <alignment horizontal="center" vertical="center"/>
    </xf>
    <xf numFmtId="0" fontId="8" fillId="0" borderId="1" xfId="27" applyFill="1" applyBorder="1" applyAlignment="1">
      <alignment horizontal="center" vertical="center"/>
    </xf>
    <xf numFmtId="0" fontId="8" fillId="0" borderId="1" xfId="27" applyFont="1" applyFill="1" applyBorder="1" applyAlignment="1">
      <alignment horizontal="left" vertical="center"/>
    </xf>
    <xf numFmtId="0" fontId="8" fillId="0" borderId="1" xfId="27" applyFill="1" applyBorder="1" applyAlignment="1">
      <alignment horizontal="left" vertical="center"/>
    </xf>
    <xf numFmtId="4" fontId="47" fillId="5" borderId="1" xfId="3" applyNumberFormat="1" applyFont="1" applyFill="1" applyBorder="1" applyAlignment="1">
      <alignment horizontal="left"/>
    </xf>
    <xf numFmtId="0" fontId="47" fillId="5" borderId="1" xfId="3" applyFont="1" applyFill="1" applyBorder="1" applyAlignment="1">
      <alignment horizontal="left"/>
    </xf>
    <xf numFmtId="0" fontId="56" fillId="4" borderId="1" xfId="27" applyFont="1" applyFill="1" applyBorder="1" applyAlignment="1">
      <alignment horizontal="center"/>
    </xf>
    <xf numFmtId="0" fontId="18" fillId="5" borderId="1" xfId="3" applyFont="1" applyFill="1" applyBorder="1" applyAlignment="1">
      <alignment horizontal="left"/>
    </xf>
    <xf numFmtId="0" fontId="9" fillId="5" borderId="5" xfId="3" applyFont="1" applyFill="1" applyBorder="1" applyAlignment="1">
      <alignment horizontal="left" wrapText="1"/>
    </xf>
    <xf numFmtId="0" fontId="9" fillId="5" borderId="2" xfId="3" applyFont="1" applyFill="1" applyBorder="1" applyAlignment="1">
      <alignment horizontal="left" wrapText="1"/>
    </xf>
    <xf numFmtId="0" fontId="9" fillId="5" borderId="3" xfId="3" applyFont="1" applyFill="1" applyBorder="1" applyAlignment="1">
      <alignment horizontal="left" wrapText="1"/>
    </xf>
    <xf numFmtId="0" fontId="9" fillId="5" borderId="5" xfId="3" applyFont="1" applyFill="1" applyBorder="1" applyAlignment="1">
      <alignment horizontal="center"/>
    </xf>
    <xf numFmtId="0" fontId="9" fillId="5" borderId="2" xfId="3" applyFont="1" applyFill="1" applyBorder="1" applyAlignment="1">
      <alignment horizontal="center"/>
    </xf>
    <xf numFmtId="0" fontId="9" fillId="5" borderId="3" xfId="3" applyFont="1" applyFill="1" applyBorder="1" applyAlignment="1">
      <alignment horizontal="center"/>
    </xf>
    <xf numFmtId="0" fontId="9" fillId="5" borderId="1" xfId="3" applyFont="1" applyFill="1" applyBorder="1" applyAlignment="1">
      <alignment horizontal="center"/>
    </xf>
    <xf numFmtId="0" fontId="18" fillId="5" borderId="1" xfId="3" applyFont="1" applyFill="1" applyBorder="1" applyAlignment="1"/>
    <xf numFmtId="0" fontId="18" fillId="5" borderId="1" xfId="27" applyFont="1" applyFill="1" applyBorder="1" applyAlignment="1">
      <alignment horizontal="left"/>
    </xf>
    <xf numFmtId="0" fontId="65" fillId="3" borderId="1" xfId="4" applyFont="1" applyFill="1" applyBorder="1" applyAlignment="1">
      <alignment horizontal="center" vertical="center"/>
    </xf>
    <xf numFmtId="0" fontId="28" fillId="0" borderId="8" xfId="4" applyFont="1" applyFill="1" applyBorder="1" applyAlignment="1"/>
    <xf numFmtId="0" fontId="28" fillId="0" borderId="9" xfId="4" applyFont="1" applyFill="1" applyBorder="1" applyAlignment="1"/>
    <xf numFmtId="164" fontId="21" fillId="3" borderId="5" xfId="1" applyFont="1" applyFill="1" applyBorder="1" applyAlignment="1">
      <alignment horizontal="center" vertical="center"/>
    </xf>
    <xf numFmtId="164" fontId="21" fillId="3" borderId="2" xfId="1" applyFont="1" applyFill="1" applyBorder="1" applyAlignment="1">
      <alignment horizontal="center" vertical="center"/>
    </xf>
    <xf numFmtId="164" fontId="21" fillId="3" borderId="3" xfId="1" applyFont="1" applyFill="1" applyBorder="1" applyAlignment="1">
      <alignment horizontal="center" vertical="center"/>
    </xf>
    <xf numFmtId="0" fontId="9" fillId="5" borderId="5" xfId="27" applyFont="1" applyFill="1" applyBorder="1" applyAlignment="1"/>
    <xf numFmtId="0" fontId="9" fillId="5" borderId="2" xfId="27" applyFont="1" applyFill="1" applyBorder="1" applyAlignment="1"/>
    <xf numFmtId="4" fontId="69" fillId="5" borderId="5" xfId="27" applyNumberFormat="1" applyFont="1" applyFill="1" applyBorder="1" applyAlignment="1">
      <alignment horizontal="left"/>
    </xf>
    <xf numFmtId="0" fontId="69" fillId="5" borderId="2" xfId="27" applyFont="1" applyFill="1" applyBorder="1" applyAlignment="1">
      <alignment horizontal="left"/>
    </xf>
    <xf numFmtId="0" fontId="9" fillId="5" borderId="1" xfId="27" applyFont="1" applyFill="1" applyBorder="1" applyAlignment="1">
      <alignment horizontal="center"/>
    </xf>
    <xf numFmtId="0" fontId="9" fillId="5" borderId="5" xfId="27" applyFont="1" applyFill="1" applyBorder="1" applyAlignment="1">
      <alignment horizontal="left" wrapText="1"/>
    </xf>
    <xf numFmtId="0" fontId="9" fillId="5" borderId="2" xfId="27" applyFont="1" applyFill="1" applyBorder="1" applyAlignment="1">
      <alignment horizontal="left" wrapText="1"/>
    </xf>
    <xf numFmtId="0" fontId="28" fillId="0" borderId="5" xfId="4" applyFont="1" applyFill="1" applyBorder="1" applyAlignment="1"/>
    <xf numFmtId="0" fontId="28" fillId="0" borderId="2" xfId="4" applyFont="1" applyFill="1" applyBorder="1" applyAlignment="1"/>
    <xf numFmtId="0" fontId="10" fillId="5" borderId="5" xfId="27" applyFont="1" applyFill="1" applyBorder="1" applyAlignment="1">
      <alignment horizontal="center"/>
    </xf>
    <xf numFmtId="0" fontId="10" fillId="5" borderId="2" xfId="27" applyFont="1" applyFill="1" applyBorder="1" applyAlignment="1">
      <alignment horizontal="center"/>
    </xf>
    <xf numFmtId="0" fontId="10" fillId="5" borderId="9" xfId="27" applyFont="1" applyFill="1" applyBorder="1" applyAlignment="1">
      <alignment horizontal="center"/>
    </xf>
    <xf numFmtId="0" fontId="10" fillId="5" borderId="13" xfId="27" applyFont="1" applyFill="1" applyBorder="1" applyAlignment="1">
      <alignment horizontal="center"/>
    </xf>
    <xf numFmtId="0" fontId="12" fillId="3" borderId="1" xfId="0" applyFont="1" applyFill="1" applyBorder="1" applyAlignment="1">
      <alignment horizontal="center" vertical="center" wrapText="1"/>
    </xf>
    <xf numFmtId="0" fontId="13" fillId="3" borderId="1" xfId="0" applyFont="1" applyFill="1" applyBorder="1" applyAlignment="1">
      <alignment horizontal="center" vertical="center" wrapText="1"/>
    </xf>
    <xf numFmtId="0" fontId="15" fillId="3" borderId="1" xfId="0" applyFont="1" applyFill="1" applyBorder="1" applyAlignment="1">
      <alignment horizontal="center" vertical="center" wrapText="1"/>
    </xf>
    <xf numFmtId="2" fontId="13" fillId="3" borderId="1" xfId="0" applyNumberFormat="1" applyFont="1" applyFill="1" applyBorder="1" applyAlignment="1">
      <alignment horizontal="center" vertical="center" wrapText="1"/>
    </xf>
    <xf numFmtId="164" fontId="21" fillId="0" borderId="5" xfId="1" applyFont="1" applyFill="1" applyBorder="1" applyAlignment="1">
      <alignment horizontal="left" vertical="center"/>
    </xf>
    <xf numFmtId="164" fontId="21" fillId="0" borderId="2" xfId="1" applyFont="1" applyFill="1" applyBorder="1" applyAlignment="1">
      <alignment horizontal="left" vertical="center"/>
    </xf>
    <xf numFmtId="164" fontId="21" fillId="0" borderId="3" xfId="1" applyFont="1" applyFill="1" applyBorder="1" applyAlignment="1">
      <alignment horizontal="left" vertical="center"/>
    </xf>
    <xf numFmtId="164" fontId="21" fillId="0" borderId="5" xfId="1" applyFont="1" applyFill="1" applyBorder="1" applyAlignment="1">
      <alignment horizontal="center" vertical="center"/>
    </xf>
    <xf numFmtId="164" fontId="21" fillId="0" borderId="2" xfId="1" applyFont="1" applyFill="1" applyBorder="1" applyAlignment="1">
      <alignment horizontal="center" vertical="center"/>
    </xf>
    <xf numFmtId="164" fontId="21" fillId="0" borderId="3" xfId="1" applyFont="1" applyFill="1" applyBorder="1" applyAlignment="1">
      <alignment horizontal="center" vertical="center"/>
    </xf>
    <xf numFmtId="164" fontId="21" fillId="0" borderId="5" xfId="1" applyFont="1" applyFill="1" applyBorder="1" applyAlignment="1">
      <alignment horizontal="left" vertical="center" wrapText="1"/>
    </xf>
    <xf numFmtId="164" fontId="21" fillId="0" borderId="2" xfId="1" applyFont="1" applyFill="1" applyBorder="1" applyAlignment="1">
      <alignment horizontal="left" vertical="center" wrapText="1"/>
    </xf>
    <xf numFmtId="164" fontId="21" fillId="0" borderId="3" xfId="1" applyFont="1" applyFill="1" applyBorder="1" applyAlignment="1">
      <alignment horizontal="left" vertical="center" wrapText="1"/>
    </xf>
    <xf numFmtId="0" fontId="28" fillId="0" borderId="5" xfId="4" applyFont="1" applyFill="1" applyBorder="1" applyAlignment="1">
      <alignment horizontal="left" wrapText="1"/>
    </xf>
    <xf numFmtId="0" fontId="28" fillId="0" borderId="2" xfId="4" applyFont="1" applyFill="1" applyBorder="1" applyAlignment="1">
      <alignment horizontal="left" wrapText="1"/>
    </xf>
    <xf numFmtId="0" fontId="28" fillId="0" borderId="3" xfId="4" applyFont="1" applyFill="1" applyBorder="1" applyAlignment="1">
      <alignment horizontal="left" wrapText="1"/>
    </xf>
    <xf numFmtId="0" fontId="28" fillId="0" borderId="1" xfId="33" applyFont="1" applyBorder="1" applyAlignment="1">
      <alignment horizontal="left"/>
    </xf>
    <xf numFmtId="164" fontId="21" fillId="3" borderId="5" xfId="1" applyFont="1" applyFill="1" applyBorder="1" applyAlignment="1">
      <alignment horizontal="left" vertical="center"/>
    </xf>
    <xf numFmtId="164" fontId="21" fillId="3" borderId="2" xfId="1" applyFont="1" applyFill="1" applyBorder="1" applyAlignment="1">
      <alignment horizontal="left" vertical="center"/>
    </xf>
    <xf numFmtId="164" fontId="21" fillId="3" borderId="3" xfId="1" applyFont="1" applyFill="1" applyBorder="1" applyAlignment="1">
      <alignment horizontal="left" vertical="center"/>
    </xf>
    <xf numFmtId="0" fontId="9" fillId="5" borderId="5" xfId="27" applyFont="1" applyFill="1" applyBorder="1" applyAlignment="1">
      <alignment horizontal="left"/>
    </xf>
    <xf numFmtId="0" fontId="9" fillId="5" borderId="2" xfId="27" applyFont="1" applyFill="1" applyBorder="1" applyAlignment="1">
      <alignment horizontal="left"/>
    </xf>
    <xf numFmtId="0" fontId="9" fillId="5" borderId="3" xfId="27" applyFont="1" applyFill="1" applyBorder="1" applyAlignment="1">
      <alignment horizontal="left"/>
    </xf>
    <xf numFmtId="0" fontId="18" fillId="5" borderId="5" xfId="27" applyFont="1" applyFill="1" applyBorder="1" applyAlignment="1">
      <alignment horizontal="left"/>
    </xf>
    <xf numFmtId="0" fontId="18" fillId="5" borderId="2" xfId="27" applyFont="1" applyFill="1" applyBorder="1" applyAlignment="1">
      <alignment horizontal="left"/>
    </xf>
    <xf numFmtId="0" fontId="9" fillId="5" borderId="5" xfId="27" applyFont="1" applyFill="1" applyBorder="1" applyAlignment="1">
      <alignment horizontal="center"/>
    </xf>
    <xf numFmtId="0" fontId="9" fillId="5" borderId="2" xfId="27" applyFont="1" applyFill="1" applyBorder="1" applyAlignment="1">
      <alignment horizontal="center"/>
    </xf>
    <xf numFmtId="0" fontId="9" fillId="5" borderId="3" xfId="27" applyFont="1" applyFill="1" applyBorder="1" applyAlignment="1">
      <alignment horizontal="center"/>
    </xf>
    <xf numFmtId="0" fontId="9" fillId="5" borderId="3" xfId="27" applyFont="1" applyFill="1" applyBorder="1" applyAlignment="1">
      <alignment horizontal="left" wrapText="1"/>
    </xf>
    <xf numFmtId="0" fontId="12" fillId="3" borderId="1" xfId="27" applyFont="1" applyFill="1" applyBorder="1" applyAlignment="1">
      <alignment horizontal="center" vertical="center" wrapText="1"/>
    </xf>
    <xf numFmtId="0" fontId="13" fillId="3" borderId="1" xfId="27" applyFont="1" applyFill="1" applyBorder="1" applyAlignment="1">
      <alignment horizontal="left" vertical="center" wrapText="1"/>
    </xf>
    <xf numFmtId="0" fontId="15" fillId="3" borderId="1" xfId="27" applyFont="1" applyFill="1" applyBorder="1" applyAlignment="1">
      <alignment horizontal="center" vertical="center" wrapText="1"/>
    </xf>
    <xf numFmtId="43" fontId="12" fillId="3" borderId="1" xfId="15" applyFont="1" applyFill="1" applyBorder="1" applyAlignment="1">
      <alignment horizontal="center" vertical="center" wrapText="1"/>
    </xf>
    <xf numFmtId="0" fontId="11" fillId="3" borderId="5" xfId="27" applyFont="1" applyFill="1" applyBorder="1" applyAlignment="1">
      <alignment horizontal="center" vertical="center"/>
    </xf>
    <xf numFmtId="0" fontId="11" fillId="3" borderId="1" xfId="27" applyFont="1" applyFill="1" applyBorder="1" applyAlignment="1">
      <alignment horizontal="center" vertical="center"/>
    </xf>
    <xf numFmtId="0" fontId="11" fillId="3" borderId="5" xfId="27" applyFont="1" applyFill="1" applyBorder="1" applyAlignment="1">
      <alignment horizontal="right"/>
    </xf>
    <xf numFmtId="0" fontId="11" fillId="3" borderId="2" xfId="27" applyFont="1" applyFill="1" applyBorder="1" applyAlignment="1">
      <alignment horizontal="right"/>
    </xf>
    <xf numFmtId="0" fontId="8" fillId="0" borderId="0" xfId="27" applyFont="1" applyAlignment="1">
      <alignment horizontal="left" wrapText="1"/>
    </xf>
    <xf numFmtId="0" fontId="13" fillId="0" borderId="5" xfId="3" applyFont="1" applyBorder="1" applyAlignment="1">
      <alignment horizontal="center" vertical="top"/>
    </xf>
    <xf numFmtId="0" fontId="13" fillId="0" borderId="2" xfId="3" applyFont="1" applyBorder="1" applyAlignment="1">
      <alignment horizontal="center" vertical="top"/>
    </xf>
    <xf numFmtId="0" fontId="13" fillId="0" borderId="3" xfId="3" applyFont="1" applyBorder="1" applyAlignment="1">
      <alignment horizontal="center" vertical="top"/>
    </xf>
    <xf numFmtId="0" fontId="13" fillId="0" borderId="5" xfId="27" applyFont="1" applyBorder="1" applyAlignment="1">
      <alignment horizontal="center" vertical="top"/>
    </xf>
    <xf numFmtId="0" fontId="13" fillId="0" borderId="2" xfId="27" applyFont="1" applyBorder="1" applyAlignment="1">
      <alignment horizontal="center" vertical="top"/>
    </xf>
    <xf numFmtId="0" fontId="13" fillId="0" borderId="3" xfId="27" applyFont="1" applyBorder="1" applyAlignment="1">
      <alignment horizontal="center" vertical="top"/>
    </xf>
    <xf numFmtId="0" fontId="13" fillId="0" borderId="5" xfId="27" applyFont="1" applyBorder="1" applyAlignment="1">
      <alignment horizontal="center"/>
    </xf>
    <xf numFmtId="0" fontId="13" fillId="0" borderId="2" xfId="27" applyFont="1" applyBorder="1" applyAlignment="1">
      <alignment horizontal="center"/>
    </xf>
    <xf numFmtId="0" fontId="13" fillId="0" borderId="3" xfId="27" applyFont="1" applyBorder="1" applyAlignment="1">
      <alignment horizontal="center"/>
    </xf>
    <xf numFmtId="164" fontId="14" fillId="2" borderId="1" xfId="27" applyNumberFormat="1" applyFont="1" applyFill="1" applyBorder="1" applyAlignment="1">
      <alignment horizontal="center" vertical="top"/>
    </xf>
    <xf numFmtId="0" fontId="13" fillId="2" borderId="0" xfId="27" applyFont="1" applyFill="1" applyAlignment="1">
      <alignment horizontal="center" vertical="top"/>
    </xf>
    <xf numFmtId="0" fontId="9" fillId="5" borderId="8" xfId="0" applyFont="1" applyFill="1" applyBorder="1" applyAlignment="1">
      <alignment horizontal="center"/>
    </xf>
    <xf numFmtId="0" fontId="9" fillId="5" borderId="9" xfId="0" applyFont="1" applyFill="1" applyBorder="1" applyAlignment="1">
      <alignment horizontal="center"/>
    </xf>
    <xf numFmtId="0" fontId="9" fillId="5" borderId="13" xfId="0" applyFont="1" applyFill="1" applyBorder="1" applyAlignment="1">
      <alignment horizontal="center"/>
    </xf>
    <xf numFmtId="0" fontId="9" fillId="5" borderId="10" xfId="0" applyFont="1" applyFill="1" applyBorder="1" applyAlignment="1">
      <alignment horizontal="center"/>
    </xf>
    <xf numFmtId="0" fontId="9" fillId="5" borderId="0" xfId="0" applyFont="1" applyFill="1" applyBorder="1" applyAlignment="1">
      <alignment horizontal="center"/>
    </xf>
    <xf numFmtId="0" fontId="9" fillId="5" borderId="18" xfId="0" applyFont="1" applyFill="1" applyBorder="1" applyAlignment="1">
      <alignment horizontal="center"/>
    </xf>
    <xf numFmtId="0" fontId="9" fillId="5" borderId="11" xfId="0" applyFont="1" applyFill="1" applyBorder="1" applyAlignment="1">
      <alignment horizontal="center"/>
    </xf>
    <xf numFmtId="0" fontId="9" fillId="5" borderId="12" xfId="0" applyFont="1" applyFill="1" applyBorder="1" applyAlignment="1">
      <alignment horizontal="center"/>
    </xf>
    <xf numFmtId="0" fontId="9" fillId="5" borderId="24" xfId="0" applyFont="1" applyFill="1" applyBorder="1" applyAlignment="1">
      <alignment horizontal="center"/>
    </xf>
    <xf numFmtId="0" fontId="14" fillId="5" borderId="5" xfId="30" applyFont="1" applyFill="1" applyBorder="1" applyAlignment="1" applyProtection="1">
      <alignment horizontal="left" vertical="center" wrapText="1"/>
      <protection locked="0"/>
    </xf>
    <xf numFmtId="0" fontId="14" fillId="5" borderId="2" xfId="30" applyFont="1" applyFill="1" applyBorder="1" applyAlignment="1" applyProtection="1">
      <alignment horizontal="left" vertical="center" wrapText="1"/>
      <protection locked="0"/>
    </xf>
    <xf numFmtId="0" fontId="10" fillId="5" borderId="1" xfId="0" applyFont="1" applyFill="1" applyBorder="1" applyAlignment="1">
      <alignment horizontal="center"/>
    </xf>
    <xf numFmtId="0" fontId="11" fillId="3" borderId="1" xfId="3" applyFont="1" applyFill="1" applyBorder="1" applyAlignment="1">
      <alignment horizontal="center" vertical="center"/>
    </xf>
    <xf numFmtId="0" fontId="11" fillId="3" borderId="1" xfId="0" applyFont="1" applyFill="1" applyBorder="1" applyAlignment="1">
      <alignment horizontal="center"/>
    </xf>
    <xf numFmtId="0" fontId="13" fillId="2" borderId="0" xfId="0" applyFont="1" applyFill="1" applyBorder="1" applyAlignment="1">
      <alignment horizontal="center" vertical="top"/>
    </xf>
    <xf numFmtId="0" fontId="8" fillId="0" borderId="0" xfId="0" applyFont="1" applyBorder="1" applyAlignment="1">
      <alignment horizontal="left" wrapText="1"/>
    </xf>
    <xf numFmtId="0" fontId="0" fillId="0" borderId="1" xfId="0" applyBorder="1" applyAlignment="1">
      <alignment horizontal="center"/>
    </xf>
    <xf numFmtId="0" fontId="13" fillId="0" borderId="1" xfId="3" applyFont="1" applyFill="1" applyBorder="1" applyAlignment="1">
      <alignment horizontal="center" vertical="top"/>
    </xf>
    <xf numFmtId="0" fontId="13" fillId="0" borderId="1" xfId="0" applyFont="1" applyFill="1" applyBorder="1" applyAlignment="1">
      <alignment horizontal="center" vertical="top"/>
    </xf>
    <xf numFmtId="0" fontId="13" fillId="0" borderId="1" xfId="0" applyFont="1" applyFill="1" applyBorder="1" applyAlignment="1">
      <alignment horizontal="center"/>
    </xf>
    <xf numFmtId="164" fontId="14" fillId="2" borderId="1" xfId="0" applyNumberFormat="1" applyFont="1" applyFill="1" applyBorder="1" applyAlignment="1">
      <alignment horizontal="center" vertical="top"/>
    </xf>
    <xf numFmtId="0" fontId="14" fillId="3" borderId="1" xfId="0" applyFont="1" applyFill="1" applyBorder="1" applyAlignment="1">
      <alignment horizontal="center" vertical="center" wrapText="1"/>
    </xf>
    <xf numFmtId="2" fontId="12" fillId="3" borderId="1" xfId="0" applyNumberFormat="1" applyFont="1" applyFill="1" applyBorder="1" applyAlignment="1">
      <alignment horizontal="center" vertical="center" wrapText="1"/>
    </xf>
    <xf numFmtId="0" fontId="64" fillId="5" borderId="1" xfId="0" applyFont="1" applyFill="1" applyBorder="1" applyAlignment="1">
      <alignment horizontal="center"/>
    </xf>
    <xf numFmtId="0" fontId="10" fillId="5" borderId="6" xfId="0" applyFont="1" applyFill="1" applyBorder="1" applyAlignment="1">
      <alignment horizontal="center"/>
    </xf>
    <xf numFmtId="0" fontId="9" fillId="5" borderId="1" xfId="0" applyFont="1" applyFill="1" applyBorder="1" applyAlignment="1">
      <alignment horizontal="center"/>
    </xf>
    <xf numFmtId="0" fontId="9" fillId="5" borderId="5" xfId="0" applyFont="1" applyFill="1" applyBorder="1" applyAlignment="1">
      <alignment horizontal="center"/>
    </xf>
    <xf numFmtId="0" fontId="9" fillId="5" borderId="2" xfId="0" applyFont="1" applyFill="1" applyBorder="1" applyAlignment="1">
      <alignment horizontal="center"/>
    </xf>
    <xf numFmtId="0" fontId="9" fillId="5" borderId="3" xfId="0" applyFont="1" applyFill="1" applyBorder="1" applyAlignment="1">
      <alignment horizontal="center"/>
    </xf>
    <xf numFmtId="0" fontId="63" fillId="5" borderId="5" xfId="0" applyFont="1" applyFill="1" applyBorder="1" applyAlignment="1">
      <alignment horizontal="left" vertical="center" wrapText="1"/>
    </xf>
    <xf numFmtId="0" fontId="63" fillId="5" borderId="2" xfId="0" applyFont="1" applyFill="1" applyBorder="1" applyAlignment="1">
      <alignment horizontal="left" vertical="center" wrapText="1"/>
    </xf>
    <xf numFmtId="0" fontId="63" fillId="5" borderId="3" xfId="0" applyFont="1" applyFill="1" applyBorder="1" applyAlignment="1">
      <alignment horizontal="left" vertical="center" wrapText="1"/>
    </xf>
    <xf numFmtId="0" fontId="18" fillId="5" borderId="1" xfId="0" applyFont="1" applyFill="1" applyBorder="1" applyAlignment="1">
      <alignment horizontal="center" vertical="center" wrapText="1"/>
    </xf>
    <xf numFmtId="0" fontId="51" fillId="8" borderId="1" xfId="18" applyFont="1" applyFill="1" applyBorder="1" applyAlignment="1">
      <alignment horizontal="left" vertical="center" wrapText="1"/>
    </xf>
    <xf numFmtId="0" fontId="50" fillId="0" borderId="1" xfId="18" applyFont="1" applyFill="1" applyBorder="1" applyAlignment="1">
      <alignment horizontal="left" vertical="center" wrapText="1"/>
    </xf>
    <xf numFmtId="0" fontId="50" fillId="6" borderId="1" xfId="5" applyFont="1" applyFill="1" applyBorder="1" applyAlignment="1">
      <alignment horizontal="left" vertical="center" wrapText="1"/>
    </xf>
    <xf numFmtId="0" fontId="27" fillId="3" borderId="1" xfId="27" applyFont="1" applyFill="1" applyBorder="1" applyAlignment="1">
      <alignment horizontal="left" wrapText="1"/>
    </xf>
    <xf numFmtId="0" fontId="59" fillId="8" borderId="1" xfId="18" applyFont="1" applyFill="1" applyBorder="1" applyAlignment="1">
      <alignment horizontal="left" vertical="center" wrapText="1"/>
    </xf>
    <xf numFmtId="0" fontId="50" fillId="6" borderId="1" xfId="18" applyFont="1" applyFill="1" applyBorder="1" applyAlignment="1">
      <alignment horizontal="left" vertical="center" wrapText="1"/>
    </xf>
    <xf numFmtId="0" fontId="60" fillId="5" borderId="1" xfId="27" applyFont="1" applyFill="1" applyBorder="1" applyAlignment="1">
      <alignment horizontal="center"/>
    </xf>
    <xf numFmtId="0" fontId="29" fillId="5" borderId="1" xfId="24" applyFont="1" applyFill="1" applyBorder="1" applyAlignment="1" applyProtection="1">
      <alignment horizontal="left" vertical="center" wrapText="1"/>
      <protection locked="0"/>
    </xf>
    <xf numFmtId="0" fontId="10" fillId="5" borderId="1" xfId="27" applyFont="1" applyFill="1" applyBorder="1" applyAlignment="1">
      <alignment horizontal="center" vertical="center"/>
    </xf>
    <xf numFmtId="0" fontId="49" fillId="2" borderId="19" xfId="20" applyFont="1" applyFill="1" applyBorder="1" applyAlignment="1" applyProtection="1">
      <alignment horizontal="left" vertical="center"/>
      <protection locked="0"/>
    </xf>
    <xf numFmtId="0" fontId="49" fillId="2" borderId="2" xfId="20" applyFont="1" applyFill="1" applyBorder="1" applyAlignment="1" applyProtection="1">
      <alignment horizontal="left" vertical="center"/>
      <protection locked="0"/>
    </xf>
    <xf numFmtId="0" fontId="49" fillId="2" borderId="20" xfId="20" applyFont="1" applyFill="1" applyBorder="1" applyAlignment="1" applyProtection="1">
      <alignment horizontal="left" vertical="center"/>
      <protection locked="0"/>
    </xf>
    <xf numFmtId="0" fontId="44" fillId="5" borderId="0" xfId="0" applyFont="1" applyFill="1" applyBorder="1" applyAlignment="1">
      <alignment horizontal="center"/>
    </xf>
    <xf numFmtId="0" fontId="14" fillId="5" borderId="14" xfId="20" applyFont="1" applyFill="1" applyBorder="1" applyAlignment="1" applyProtection="1">
      <alignment horizontal="left" vertical="center" wrapText="1"/>
      <protection locked="0"/>
    </xf>
    <xf numFmtId="0" fontId="14" fillId="5" borderId="9" xfId="20" applyFont="1" applyFill="1" applyBorder="1" applyAlignment="1" applyProtection="1">
      <alignment horizontal="left" vertical="center" wrapText="1"/>
      <protection locked="0"/>
    </xf>
    <xf numFmtId="0" fontId="14" fillId="5" borderId="15" xfId="20" applyFont="1" applyFill="1" applyBorder="1" applyAlignment="1" applyProtection="1">
      <alignment horizontal="left" vertical="center" wrapText="1"/>
      <protection locked="0"/>
    </xf>
    <xf numFmtId="0" fontId="14" fillId="0" borderId="14" xfId="20" applyFont="1" applyFill="1" applyBorder="1" applyAlignment="1" applyProtection="1">
      <alignment horizontal="center" vertical="center" wrapText="1"/>
      <protection locked="0"/>
    </xf>
    <xf numFmtId="0" fontId="14" fillId="0" borderId="9" xfId="20" applyFont="1" applyFill="1" applyBorder="1" applyAlignment="1" applyProtection="1">
      <alignment horizontal="center" vertical="center" wrapText="1"/>
      <protection locked="0"/>
    </xf>
    <xf numFmtId="0" fontId="14" fillId="0" borderId="15" xfId="20" applyFont="1" applyFill="1" applyBorder="1" applyAlignment="1" applyProtection="1">
      <alignment horizontal="center" vertical="center" wrapText="1"/>
      <protection locked="0"/>
    </xf>
    <xf numFmtId="0" fontId="35" fillId="5" borderId="5" xfId="0" applyFont="1" applyFill="1" applyBorder="1" applyAlignment="1">
      <alignment horizontal="left" wrapText="1"/>
    </xf>
    <xf numFmtId="0" fontId="35" fillId="5" borderId="2" xfId="0" applyFont="1" applyFill="1" applyBorder="1" applyAlignment="1">
      <alignment horizontal="left" wrapText="1"/>
    </xf>
    <xf numFmtId="0" fontId="36" fillId="0" borderId="1" xfId="19" applyFont="1" applyFill="1" applyBorder="1" applyAlignment="1">
      <alignment horizontal="center"/>
    </xf>
  </cellXfs>
  <cellStyles count="34">
    <cellStyle name="Moeda" xfId="1" builtinId="4"/>
    <cellStyle name="Moeda 2" xfId="2"/>
    <cellStyle name="Moeda 2 4" xfId="25"/>
    <cellStyle name="Moeda 4" xfId="28"/>
    <cellStyle name="Normal" xfId="0" builtinId="0"/>
    <cellStyle name="Normal 10 2" xfId="27"/>
    <cellStyle name="Normal 12" xfId="29"/>
    <cellStyle name="Normal 2" xfId="3"/>
    <cellStyle name="Normal 3" xfId="4"/>
    <cellStyle name="Normal 3 2" xfId="19"/>
    <cellStyle name="Normal 3 2 3" xfId="26"/>
    <cellStyle name="Normal 3 3" xfId="20"/>
    <cellStyle name="Normal 3 4" xfId="24"/>
    <cellStyle name="Normal 3 5" xfId="30"/>
    <cellStyle name="Normal 3 8" xfId="33"/>
    <cellStyle name="Normal 4" xfId="17"/>
    <cellStyle name="Normal 5" xfId="22"/>
    <cellStyle name="Normal 6" xfId="23"/>
    <cellStyle name="Normal_Pesquisa no referencial 10 de maio de 2013" xfId="18"/>
    <cellStyle name="Normal_Pesquisa no referencial 10 de maio de 2013 2" xfId="5"/>
    <cellStyle name="Porcentagem" xfId="32" builtinId="5"/>
    <cellStyle name="Porcentagem 2" xfId="6"/>
    <cellStyle name="Porcentagem 2 2" xfId="7"/>
    <cellStyle name="Porcentagem 2 2 2" xfId="8"/>
    <cellStyle name="Porcentagem 2 3" xfId="21"/>
    <cellStyle name="Porcentagem 3" xfId="9"/>
    <cellStyle name="Separador de milhares 2" xfId="10"/>
    <cellStyle name="Separador de milhares 2 2" xfId="11"/>
    <cellStyle name="Separador de milhares 2 2 2" xfId="12"/>
    <cellStyle name="Separador de milhares 2 3" xfId="13"/>
    <cellStyle name="Vírgula" xfId="31" builtinId="3"/>
    <cellStyle name="Vírgula 2" xfId="14"/>
    <cellStyle name="Vírgula 2 2" xfId="15"/>
    <cellStyle name="Vírgula 3" xfId="16"/>
  </cellStyles>
  <dxfs count="36"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/>
        <i val="0"/>
        <condense val="0"/>
        <extend val="0"/>
      </font>
      <fill>
        <patternFill>
          <bgColor rgb="FFC0C0C0"/>
        </patternFill>
      </fill>
      <border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982980</xdr:colOff>
      <xdr:row>0</xdr:row>
      <xdr:rowOff>83820</xdr:rowOff>
    </xdr:from>
    <xdr:to>
      <xdr:col>2</xdr:col>
      <xdr:colOff>1706880</xdr:colOff>
      <xdr:row>2</xdr:row>
      <xdr:rowOff>137160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0000000-0008-0000-03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4030" y="83820"/>
          <a:ext cx="0" cy="529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982980</xdr:colOff>
      <xdr:row>0</xdr:row>
      <xdr:rowOff>83820</xdr:rowOff>
    </xdr:from>
    <xdr:to>
      <xdr:col>2</xdr:col>
      <xdr:colOff>1706880</xdr:colOff>
      <xdr:row>2</xdr:row>
      <xdr:rowOff>137160</xdr:rowOff>
    </xdr:to>
    <xdr:pic>
      <xdr:nvPicPr>
        <xdr:cNvPr id="3" name="Imagem 1">
          <a:extLst>
            <a:ext uri="{FF2B5EF4-FFF2-40B4-BE49-F238E27FC236}">
              <a16:creationId xmlns:a16="http://schemas.microsoft.com/office/drawing/2014/main" xmlns="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74030" y="83820"/>
          <a:ext cx="0" cy="529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485775</xdr:colOff>
      <xdr:row>0</xdr:row>
      <xdr:rowOff>95250</xdr:rowOff>
    </xdr:from>
    <xdr:to>
      <xdr:col>2</xdr:col>
      <xdr:colOff>1209675</xdr:colOff>
      <xdr:row>2</xdr:row>
      <xdr:rowOff>142875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24100" y="95250"/>
          <a:ext cx="723900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981075</xdr:colOff>
      <xdr:row>0</xdr:row>
      <xdr:rowOff>85725</xdr:rowOff>
    </xdr:from>
    <xdr:to>
      <xdr:col>2</xdr:col>
      <xdr:colOff>1704975</xdr:colOff>
      <xdr:row>2</xdr:row>
      <xdr:rowOff>133350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95600" y="85725"/>
          <a:ext cx="723900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981075</xdr:colOff>
      <xdr:row>0</xdr:row>
      <xdr:rowOff>85725</xdr:rowOff>
    </xdr:from>
    <xdr:to>
      <xdr:col>2</xdr:col>
      <xdr:colOff>1704975</xdr:colOff>
      <xdr:row>2</xdr:row>
      <xdr:rowOff>133350</xdr:rowOff>
    </xdr:to>
    <xdr:pic>
      <xdr:nvPicPr>
        <xdr:cNvPr id="3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95600" y="85725"/>
          <a:ext cx="723900" cy="5238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982980</xdr:colOff>
      <xdr:row>0</xdr:row>
      <xdr:rowOff>83820</xdr:rowOff>
    </xdr:from>
    <xdr:to>
      <xdr:col>2</xdr:col>
      <xdr:colOff>1706880</xdr:colOff>
      <xdr:row>2</xdr:row>
      <xdr:rowOff>137160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F80168EB-A562-44C6-9DCC-B9F38A001F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97505" y="83820"/>
          <a:ext cx="723900" cy="529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982980</xdr:colOff>
      <xdr:row>0</xdr:row>
      <xdr:rowOff>83820</xdr:rowOff>
    </xdr:from>
    <xdr:to>
      <xdr:col>2</xdr:col>
      <xdr:colOff>1706880</xdr:colOff>
      <xdr:row>2</xdr:row>
      <xdr:rowOff>137160</xdr:rowOff>
    </xdr:to>
    <xdr:pic>
      <xdr:nvPicPr>
        <xdr:cNvPr id="3" name="Imagem 1">
          <a:extLst>
            <a:ext uri="{FF2B5EF4-FFF2-40B4-BE49-F238E27FC236}">
              <a16:creationId xmlns:a16="http://schemas.microsoft.com/office/drawing/2014/main" xmlns="" id="{64FDC46F-F29C-44FB-BD59-5BAC8B671C8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97505" y="83820"/>
          <a:ext cx="723900" cy="52959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114542</xdr:colOff>
      <xdr:row>0</xdr:row>
      <xdr:rowOff>0</xdr:rowOff>
    </xdr:from>
    <xdr:to>
      <xdr:col>2</xdr:col>
      <xdr:colOff>1129394</xdr:colOff>
      <xdr:row>3</xdr:row>
      <xdr:rowOff>218857</xdr:rowOff>
    </xdr:to>
    <xdr:pic>
      <xdr:nvPicPr>
        <xdr:cNvPr id="2" name="Imagem 1">
          <a:extLst>
            <a:ext uri="{FF2B5EF4-FFF2-40B4-BE49-F238E27FC236}">
              <a16:creationId xmlns="" xmlns:a16="http://schemas.microsoft.com/office/drawing/2014/main" id="{F80168EB-A562-44C6-9DCC-B9F38A001F8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42899" y="0"/>
          <a:ext cx="1014852" cy="9536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102669</xdr:colOff>
      <xdr:row>0</xdr:row>
      <xdr:rowOff>119062</xdr:rowOff>
    </xdr:from>
    <xdr:to>
      <xdr:col>2</xdr:col>
      <xdr:colOff>972075</xdr:colOff>
      <xdr:row>3</xdr:row>
      <xdr:rowOff>0</xdr:rowOff>
    </xdr:to>
    <xdr:pic>
      <xdr:nvPicPr>
        <xdr:cNvPr id="2" name="Imagem 2">
          <a:extLst>
            <a:ext uri="{FF2B5EF4-FFF2-40B4-BE49-F238E27FC236}">
              <a16:creationId xmlns="" xmlns:a16="http://schemas.microsoft.com/office/drawing/2014/main" id="{4A8F600B-DA11-456C-AADD-7CAFEE836B14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321869" y="119062"/>
          <a:ext cx="507456" cy="36671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219075</xdr:colOff>
      <xdr:row>23</xdr:row>
      <xdr:rowOff>85725</xdr:rowOff>
    </xdr:from>
    <xdr:to>
      <xdr:col>2</xdr:col>
      <xdr:colOff>1952625</xdr:colOff>
      <xdr:row>25</xdr:row>
      <xdr:rowOff>66675</xdr:rowOff>
    </xdr:to>
    <xdr:pic>
      <xdr:nvPicPr>
        <xdr:cNvPr id="2" name="Picture 3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19075" y="6429375"/>
          <a:ext cx="296227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190500</xdr:colOff>
      <xdr:row>0</xdr:row>
      <xdr:rowOff>142875</xdr:rowOff>
    </xdr:from>
    <xdr:to>
      <xdr:col>2</xdr:col>
      <xdr:colOff>200025</xdr:colOff>
      <xdr:row>2</xdr:row>
      <xdr:rowOff>0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9625" y="142875"/>
          <a:ext cx="619125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2895600</xdr:colOff>
      <xdr:row>0</xdr:row>
      <xdr:rowOff>66675</xdr:rowOff>
    </xdr:from>
    <xdr:to>
      <xdr:col>0</xdr:col>
      <xdr:colOff>3600450</xdr:colOff>
      <xdr:row>2</xdr:row>
      <xdr:rowOff>171450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95600" y="66675"/>
          <a:ext cx="704850" cy="695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Info-0133\d\MEMORIAIS-OR&#199;AMENTOS\2024\PACOTE%20DE%20RUAS%2003\1Doc_arquivos_assinados_Memorando_6519-2024_01HV8XRJ4WAR89QE39EGJJJPWJ_2024-04-12\usuarios\Delcino\VELOPARK_PAVIMENTA&#199;&#195;O\COMPOSI&#199;&#213;ES\Or&#231;amento%20-%20Velopark%20-%20Pavimenta&#231;&#227;o%20ExternaV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E:\usuarios\Delcino\VELOPARK_PAVIMENTA&#199;&#195;O\COMPOSI&#199;&#213;ES\Or&#231;amento%20-%20Velopark%20-%20Pavimenta&#231;&#227;o%20ExternaV2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Geral"/>
      <sheetName val="ServGerais"/>
      <sheetName val="2.1"/>
      <sheetName val="2.2"/>
      <sheetName val="2.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sumoGeral"/>
      <sheetName val="ServGerais"/>
      <sheetName val="2.1"/>
      <sheetName val="2.2"/>
      <sheetName val="2.3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view="pageBreakPreview" zoomScaleNormal="100" zoomScaleSheetLayoutView="100" workbookViewId="0">
      <selection activeCell="J16" sqref="J16"/>
    </sheetView>
  </sheetViews>
  <sheetFormatPr defaultRowHeight="12.75"/>
  <cols>
    <col min="1" max="1" width="15.85546875" style="165" bestFit="1" customWidth="1"/>
    <col min="2" max="2" width="55.85546875" style="165" bestFit="1" customWidth="1"/>
    <col min="3" max="3" width="11.85546875" style="165" bestFit="1" customWidth="1"/>
    <col min="4" max="4" width="15.85546875" style="165" bestFit="1" customWidth="1"/>
    <col min="5" max="5" width="16.85546875" style="165" bestFit="1" customWidth="1"/>
    <col min="6" max="8" width="15.85546875" style="165" bestFit="1" customWidth="1"/>
    <col min="9" max="16384" width="9.140625" style="165"/>
  </cols>
  <sheetData>
    <row r="1" spans="1:12" ht="18.75">
      <c r="A1" s="339" t="s">
        <v>10</v>
      </c>
      <c r="B1" s="339"/>
      <c r="C1" s="339"/>
      <c r="D1" s="339"/>
      <c r="E1" s="339"/>
      <c r="F1" s="339"/>
      <c r="G1" s="339"/>
      <c r="H1" s="339"/>
      <c r="I1" s="143"/>
      <c r="J1" s="143"/>
      <c r="K1" s="143"/>
      <c r="L1" s="143"/>
    </row>
    <row r="2" spans="1:12" ht="18.75">
      <c r="A2" s="339" t="s">
        <v>11</v>
      </c>
      <c r="B2" s="339"/>
      <c r="C2" s="339"/>
      <c r="D2" s="339"/>
      <c r="E2" s="339"/>
      <c r="F2" s="339"/>
      <c r="G2" s="339"/>
      <c r="H2" s="339"/>
      <c r="I2" s="143"/>
      <c r="J2" s="143"/>
      <c r="K2" s="143"/>
      <c r="L2" s="143"/>
    </row>
    <row r="3" spans="1:12" ht="18.75">
      <c r="A3" s="339" t="s">
        <v>12</v>
      </c>
      <c r="B3" s="339"/>
      <c r="C3" s="339"/>
      <c r="D3" s="339"/>
      <c r="E3" s="339"/>
      <c r="F3" s="339"/>
      <c r="G3" s="339"/>
      <c r="H3" s="339"/>
      <c r="I3" s="143"/>
      <c r="J3" s="143"/>
      <c r="K3" s="143"/>
      <c r="L3" s="143"/>
    </row>
    <row r="4" spans="1:12" ht="18.75">
      <c r="A4" s="336"/>
      <c r="B4" s="337"/>
      <c r="C4" s="337"/>
      <c r="D4" s="337"/>
      <c r="E4" s="337"/>
      <c r="F4" s="337"/>
      <c r="G4" s="337"/>
      <c r="H4" s="338"/>
      <c r="I4" s="143"/>
      <c r="J4" s="143"/>
      <c r="K4" s="143"/>
      <c r="L4" s="143"/>
    </row>
    <row r="5" spans="1:12" ht="48.75" customHeight="1">
      <c r="A5" s="333" t="s">
        <v>534</v>
      </c>
      <c r="B5" s="334"/>
      <c r="C5" s="334"/>
      <c r="D5" s="334"/>
      <c r="E5" s="334"/>
      <c r="F5" s="334"/>
      <c r="G5" s="334"/>
      <c r="H5" s="335"/>
      <c r="I5" s="143"/>
      <c r="J5" s="143"/>
      <c r="K5" s="143"/>
      <c r="L5" s="143"/>
    </row>
    <row r="6" spans="1:12" ht="18.75">
      <c r="A6" s="336"/>
      <c r="B6" s="337"/>
      <c r="C6" s="337"/>
      <c r="D6" s="337"/>
      <c r="E6" s="337"/>
      <c r="F6" s="337"/>
      <c r="G6" s="337"/>
      <c r="H6" s="338"/>
      <c r="I6" s="143"/>
      <c r="J6" s="143"/>
      <c r="K6" s="143"/>
      <c r="L6" s="143"/>
    </row>
    <row r="7" spans="1:12" ht="15.75">
      <c r="A7" s="293" t="s">
        <v>499</v>
      </c>
      <c r="B7" s="340" t="s">
        <v>510</v>
      </c>
      <c r="C7" s="340"/>
      <c r="D7" s="340"/>
      <c r="E7" s="340"/>
      <c r="F7" s="340"/>
      <c r="G7" s="340"/>
      <c r="H7" s="340"/>
      <c r="I7" s="340"/>
      <c r="J7" s="340"/>
      <c r="K7" s="340"/>
      <c r="L7" s="340"/>
    </row>
    <row r="8" spans="1:12" ht="15.75">
      <c r="A8" s="293" t="s">
        <v>500</v>
      </c>
      <c r="B8" s="332" t="s">
        <v>435</v>
      </c>
      <c r="C8" s="332"/>
      <c r="D8" s="332"/>
      <c r="E8" s="332"/>
      <c r="F8" s="332"/>
      <c r="G8" s="332"/>
      <c r="H8" s="332"/>
      <c r="I8" s="143"/>
      <c r="J8" s="143"/>
      <c r="K8" s="143"/>
      <c r="L8" s="143"/>
    </row>
    <row r="9" spans="1:12" ht="15.75">
      <c r="A9" s="293" t="s">
        <v>501</v>
      </c>
      <c r="B9" s="332" t="s">
        <v>511</v>
      </c>
      <c r="C9" s="332"/>
      <c r="D9" s="332"/>
      <c r="E9" s="332"/>
      <c r="F9" s="332"/>
      <c r="G9" s="332"/>
      <c r="H9" s="332"/>
      <c r="I9" s="143"/>
      <c r="J9" s="143"/>
      <c r="K9" s="143"/>
      <c r="L9" s="143"/>
    </row>
    <row r="10" spans="1:12" ht="15.75">
      <c r="A10" s="293" t="s">
        <v>502</v>
      </c>
      <c r="B10" s="329">
        <v>33242.120000000003</v>
      </c>
      <c r="C10" s="330"/>
      <c r="D10" s="330"/>
      <c r="E10" s="330"/>
      <c r="F10" s="330"/>
      <c r="G10" s="330"/>
      <c r="H10" s="330"/>
      <c r="I10" s="330"/>
      <c r="J10" s="330"/>
      <c r="K10" s="330"/>
      <c r="L10" s="330"/>
    </row>
    <row r="11" spans="1:12">
      <c r="A11" s="143"/>
      <c r="B11" s="143"/>
      <c r="C11" s="143"/>
      <c r="D11" s="143"/>
      <c r="E11" s="143"/>
      <c r="F11" s="143"/>
      <c r="G11" s="143"/>
      <c r="H11" s="143"/>
      <c r="I11" s="143"/>
      <c r="J11" s="143"/>
      <c r="K11" s="143"/>
      <c r="L11" s="143"/>
    </row>
    <row r="12" spans="1:12" ht="15.75">
      <c r="A12" s="331" t="s">
        <v>256</v>
      </c>
      <c r="B12" s="331"/>
      <c r="C12" s="331"/>
      <c r="D12" s="331"/>
      <c r="E12" s="331"/>
      <c r="F12" s="331"/>
      <c r="G12" s="331"/>
      <c r="H12" s="331"/>
      <c r="I12" s="143"/>
      <c r="J12" s="143"/>
      <c r="K12" s="143"/>
      <c r="L12" s="143"/>
    </row>
    <row r="13" spans="1:12">
      <c r="A13" s="294"/>
      <c r="B13" s="294"/>
      <c r="C13" s="294"/>
      <c r="D13" s="295" t="s">
        <v>503</v>
      </c>
      <c r="E13" s="295" t="s">
        <v>504</v>
      </c>
      <c r="F13" s="295" t="s">
        <v>505</v>
      </c>
      <c r="G13" s="295" t="s">
        <v>506</v>
      </c>
      <c r="H13" s="295" t="s">
        <v>18</v>
      </c>
      <c r="I13" s="143"/>
      <c r="J13" s="143"/>
      <c r="K13" s="143"/>
      <c r="L13" s="143"/>
    </row>
    <row r="14" spans="1:12" ht="15">
      <c r="A14" s="326">
        <v>1</v>
      </c>
      <c r="B14" s="327" t="s">
        <v>81</v>
      </c>
      <c r="C14" s="296" t="s">
        <v>507</v>
      </c>
      <c r="D14" s="297">
        <v>17333.415000000001</v>
      </c>
      <c r="E14" s="297">
        <v>17333.415000000001</v>
      </c>
      <c r="F14" s="297">
        <v>17333.415000000001</v>
      </c>
      <c r="G14" s="297">
        <v>17333.415000000001</v>
      </c>
      <c r="H14" s="298">
        <v>69333.66</v>
      </c>
      <c r="I14" s="143"/>
      <c r="J14" s="143"/>
      <c r="K14" s="143"/>
      <c r="L14" s="143"/>
    </row>
    <row r="15" spans="1:12" ht="15">
      <c r="A15" s="326"/>
      <c r="B15" s="328"/>
      <c r="C15" s="296" t="s">
        <v>508</v>
      </c>
      <c r="D15" s="299">
        <v>0.25</v>
      </c>
      <c r="E15" s="299">
        <v>0.25</v>
      </c>
      <c r="F15" s="308">
        <v>0.25</v>
      </c>
      <c r="G15" s="308">
        <v>0.25</v>
      </c>
      <c r="H15" s="300">
        <v>1</v>
      </c>
      <c r="I15" s="143"/>
      <c r="J15" s="143"/>
      <c r="K15" s="143"/>
      <c r="L15" s="143"/>
    </row>
    <row r="16" spans="1:12" ht="15">
      <c r="A16" s="325">
        <v>2</v>
      </c>
      <c r="B16" s="323" t="s">
        <v>400</v>
      </c>
      <c r="C16" s="309" t="s">
        <v>507</v>
      </c>
      <c r="D16" s="310">
        <v>2540.91</v>
      </c>
      <c r="E16" s="310">
        <v>0</v>
      </c>
      <c r="F16" s="310">
        <v>0</v>
      </c>
      <c r="G16" s="310">
        <v>0</v>
      </c>
      <c r="H16" s="311">
        <v>2540.91</v>
      </c>
      <c r="I16" s="143"/>
      <c r="J16" s="143"/>
      <c r="K16" s="143"/>
      <c r="L16" s="143"/>
    </row>
    <row r="17" spans="1:12" ht="15">
      <c r="A17" s="325"/>
      <c r="B17" s="324"/>
      <c r="C17" s="309" t="s">
        <v>508</v>
      </c>
      <c r="D17" s="312">
        <v>1</v>
      </c>
      <c r="E17" s="312"/>
      <c r="F17" s="312"/>
      <c r="G17" s="312"/>
      <c r="H17" s="313">
        <v>1</v>
      </c>
      <c r="I17" s="143"/>
      <c r="J17" s="143"/>
      <c r="K17" s="143"/>
      <c r="L17" s="143"/>
    </row>
    <row r="18" spans="1:12" ht="15">
      <c r="A18" s="326">
        <v>3</v>
      </c>
      <c r="B18" s="327" t="s">
        <v>151</v>
      </c>
      <c r="C18" s="296" t="s">
        <v>507</v>
      </c>
      <c r="D18" s="297">
        <v>107262.69</v>
      </c>
      <c r="E18" s="297">
        <v>107262.69</v>
      </c>
      <c r="F18" s="297">
        <v>0</v>
      </c>
      <c r="G18" s="297">
        <v>0</v>
      </c>
      <c r="H18" s="298">
        <v>214525.38</v>
      </c>
      <c r="I18" s="143"/>
      <c r="J18" s="143"/>
      <c r="K18" s="143"/>
      <c r="L18" s="143"/>
    </row>
    <row r="19" spans="1:12" ht="15">
      <c r="A19" s="326"/>
      <c r="B19" s="328"/>
      <c r="C19" s="296" t="s">
        <v>508</v>
      </c>
      <c r="D19" s="299">
        <v>0.5</v>
      </c>
      <c r="E19" s="299">
        <v>0.5</v>
      </c>
      <c r="F19" s="299"/>
      <c r="G19" s="299"/>
      <c r="H19" s="300">
        <v>1</v>
      </c>
      <c r="I19" s="143"/>
      <c r="J19" s="143"/>
      <c r="K19" s="143"/>
      <c r="L19" s="143"/>
    </row>
    <row r="20" spans="1:12" ht="15">
      <c r="A20" s="325">
        <v>4</v>
      </c>
      <c r="B20" s="323" t="s">
        <v>156</v>
      </c>
      <c r="C20" s="309" t="s">
        <v>507</v>
      </c>
      <c r="D20" s="310">
        <v>295069.33399999997</v>
      </c>
      <c r="E20" s="310">
        <v>126458.28599999999</v>
      </c>
      <c r="F20" s="310">
        <v>0</v>
      </c>
      <c r="G20" s="310">
        <v>0</v>
      </c>
      <c r="H20" s="311">
        <v>421527.62</v>
      </c>
      <c r="I20" s="143"/>
      <c r="J20" s="143"/>
      <c r="K20" s="143"/>
      <c r="L20" s="143"/>
    </row>
    <row r="21" spans="1:12" ht="15">
      <c r="A21" s="325"/>
      <c r="B21" s="324"/>
      <c r="C21" s="309" t="s">
        <v>508</v>
      </c>
      <c r="D21" s="312">
        <v>0.7</v>
      </c>
      <c r="E21" s="312">
        <v>0.3</v>
      </c>
      <c r="F21" s="312"/>
      <c r="G21" s="312"/>
      <c r="H21" s="313">
        <v>1</v>
      </c>
      <c r="I21" s="143"/>
      <c r="J21" s="143"/>
      <c r="K21" s="143"/>
      <c r="L21" s="143"/>
    </row>
    <row r="22" spans="1:12" ht="15">
      <c r="A22" s="326">
        <v>5</v>
      </c>
      <c r="B22" s="327" t="s">
        <v>509</v>
      </c>
      <c r="C22" s="296" t="s">
        <v>507</v>
      </c>
      <c r="D22" s="297">
        <v>0</v>
      </c>
      <c r="E22" s="297">
        <v>1576900.55</v>
      </c>
      <c r="F22" s="297">
        <v>1576900.55</v>
      </c>
      <c r="G22" s="297">
        <v>0</v>
      </c>
      <c r="H22" s="298">
        <v>3153801.1</v>
      </c>
      <c r="I22" s="143"/>
      <c r="J22" s="143"/>
      <c r="K22" s="143"/>
      <c r="L22" s="143"/>
    </row>
    <row r="23" spans="1:12" ht="15">
      <c r="A23" s="326"/>
      <c r="B23" s="328"/>
      <c r="C23" s="296" t="s">
        <v>508</v>
      </c>
      <c r="D23" s="299"/>
      <c r="E23" s="299">
        <v>0.5</v>
      </c>
      <c r="F23" s="299">
        <v>0.5</v>
      </c>
      <c r="G23" s="299"/>
      <c r="H23" s="300">
        <v>1</v>
      </c>
      <c r="I23" s="143"/>
      <c r="J23" s="143"/>
      <c r="K23" s="143"/>
      <c r="L23" s="143"/>
    </row>
    <row r="24" spans="1:12" ht="15">
      <c r="A24" s="325">
        <v>6</v>
      </c>
      <c r="B24" s="323" t="s">
        <v>5</v>
      </c>
      <c r="C24" s="309" t="s">
        <v>507</v>
      </c>
      <c r="D24" s="310">
        <v>0</v>
      </c>
      <c r="E24" s="310">
        <v>0</v>
      </c>
      <c r="F24" s="310">
        <v>95782.341</v>
      </c>
      <c r="G24" s="310">
        <v>223492.12900000002</v>
      </c>
      <c r="H24" s="311">
        <v>319274.47000000003</v>
      </c>
      <c r="I24" s="143"/>
      <c r="J24" s="143"/>
      <c r="K24" s="143"/>
      <c r="L24" s="143"/>
    </row>
    <row r="25" spans="1:12" ht="15">
      <c r="A25" s="325"/>
      <c r="B25" s="324"/>
      <c r="C25" s="309" t="s">
        <v>508</v>
      </c>
      <c r="D25" s="312"/>
      <c r="E25" s="312"/>
      <c r="F25" s="312">
        <v>0.3</v>
      </c>
      <c r="G25" s="312">
        <v>0.7</v>
      </c>
      <c r="H25" s="313">
        <v>1</v>
      </c>
      <c r="I25" s="143"/>
      <c r="J25" s="143"/>
      <c r="K25" s="143"/>
      <c r="L25" s="143"/>
    </row>
    <row r="26" spans="1:12" ht="15">
      <c r="A26" s="326">
        <v>7</v>
      </c>
      <c r="B26" s="327" t="s">
        <v>471</v>
      </c>
      <c r="C26" s="296" t="s">
        <v>507</v>
      </c>
      <c r="D26" s="297">
        <v>1433.5500000000002</v>
      </c>
      <c r="E26" s="297">
        <v>1433.5500000000002</v>
      </c>
      <c r="F26" s="297">
        <v>5734.2000000000007</v>
      </c>
      <c r="G26" s="297">
        <v>5734.2000000000007</v>
      </c>
      <c r="H26" s="298">
        <v>14335.5</v>
      </c>
      <c r="I26" s="143"/>
      <c r="J26" s="143"/>
      <c r="K26" s="143"/>
      <c r="L26" s="143"/>
    </row>
    <row r="27" spans="1:12" ht="15">
      <c r="A27" s="326"/>
      <c r="B27" s="328"/>
      <c r="C27" s="296" t="s">
        <v>508</v>
      </c>
      <c r="D27" s="299">
        <v>0.1</v>
      </c>
      <c r="E27" s="299">
        <v>0.1</v>
      </c>
      <c r="F27" s="299">
        <v>0.4</v>
      </c>
      <c r="G27" s="299">
        <v>0.4</v>
      </c>
      <c r="H27" s="300">
        <v>1</v>
      </c>
      <c r="I27" s="143"/>
      <c r="J27" s="143"/>
      <c r="K27" s="143"/>
      <c r="L27" s="143"/>
    </row>
    <row r="28" spans="1:12" ht="15">
      <c r="A28" s="325">
        <v>8</v>
      </c>
      <c r="B28" s="323" t="s">
        <v>473</v>
      </c>
      <c r="C28" s="309" t="s">
        <v>507</v>
      </c>
      <c r="D28" s="310">
        <v>51745.5</v>
      </c>
      <c r="E28" s="310">
        <v>51745.5</v>
      </c>
      <c r="F28" s="310">
        <v>103491</v>
      </c>
      <c r="G28" s="310">
        <v>0</v>
      </c>
      <c r="H28" s="311">
        <v>206982</v>
      </c>
      <c r="I28" s="143"/>
      <c r="J28" s="143"/>
      <c r="K28" s="143"/>
      <c r="L28" s="143"/>
    </row>
    <row r="29" spans="1:12" ht="15">
      <c r="A29" s="325"/>
      <c r="B29" s="324"/>
      <c r="C29" s="309" t="s">
        <v>508</v>
      </c>
      <c r="D29" s="312">
        <v>0.25</v>
      </c>
      <c r="E29" s="312">
        <v>0.25</v>
      </c>
      <c r="F29" s="312">
        <v>0.5</v>
      </c>
      <c r="G29" s="312"/>
      <c r="H29" s="313">
        <v>1</v>
      </c>
      <c r="I29" s="143"/>
      <c r="J29" s="143"/>
      <c r="K29" s="143"/>
      <c r="L29" s="143"/>
    </row>
    <row r="30" spans="1:12" ht="15" customHeight="1">
      <c r="A30" s="319"/>
      <c r="B30" s="321" t="s">
        <v>18</v>
      </c>
      <c r="C30" s="296" t="s">
        <v>507</v>
      </c>
      <c r="D30" s="297">
        <v>475385.39899999998</v>
      </c>
      <c r="E30" s="297">
        <v>1881133.9910000002</v>
      </c>
      <c r="F30" s="297">
        <v>1799241.5060000001</v>
      </c>
      <c r="G30" s="297">
        <v>246559.74400000004</v>
      </c>
      <c r="H30" s="297">
        <v>4402320.6399999997</v>
      </c>
      <c r="I30" s="143"/>
      <c r="J30" s="143"/>
      <c r="K30" s="143"/>
      <c r="L30" s="143"/>
    </row>
    <row r="31" spans="1:12" ht="15">
      <c r="A31" s="320"/>
      <c r="B31" s="322"/>
      <c r="C31" s="296" t="s">
        <v>508</v>
      </c>
      <c r="D31" s="301">
        <v>0.1079851827875945</v>
      </c>
      <c r="E31" s="301">
        <v>0.42730508402949957</v>
      </c>
      <c r="F31" s="301">
        <v>0.40870296671530043</v>
      </c>
      <c r="G31" s="301">
        <v>5.6006766467605607E-2</v>
      </c>
      <c r="H31" s="300">
        <v>1</v>
      </c>
      <c r="I31" s="143"/>
      <c r="J31" s="143"/>
      <c r="K31" s="143"/>
      <c r="L31" s="143"/>
    </row>
    <row r="33" spans="5:5">
      <c r="E33" s="302"/>
    </row>
  </sheetData>
  <mergeCells count="29">
    <mergeCell ref="B9:H9"/>
    <mergeCell ref="A5:H5"/>
    <mergeCell ref="A4:H4"/>
    <mergeCell ref="A6:H6"/>
    <mergeCell ref="A1:H1"/>
    <mergeCell ref="A2:H2"/>
    <mergeCell ref="A3:H3"/>
    <mergeCell ref="B7:L7"/>
    <mergeCell ref="B8:H8"/>
    <mergeCell ref="B10:L10"/>
    <mergeCell ref="A12:H12"/>
    <mergeCell ref="A14:A15"/>
    <mergeCell ref="B14:B15"/>
    <mergeCell ref="A16:A17"/>
    <mergeCell ref="B16:B17"/>
    <mergeCell ref="A18:A19"/>
    <mergeCell ref="B18:B19"/>
    <mergeCell ref="A20:A21"/>
    <mergeCell ref="B20:B21"/>
    <mergeCell ref="A22:A23"/>
    <mergeCell ref="B22:B23"/>
    <mergeCell ref="A30:A31"/>
    <mergeCell ref="B30:B31"/>
    <mergeCell ref="B24:B25"/>
    <mergeCell ref="A24:A25"/>
    <mergeCell ref="A26:A27"/>
    <mergeCell ref="B26:B27"/>
    <mergeCell ref="A28:A29"/>
    <mergeCell ref="B28:B29"/>
  </mergeCells>
  <pageMargins left="0.511811024" right="0.511811024" top="0.78740157499999996" bottom="0.78740157499999996" header="0.31496062000000002" footer="0.31496062000000002"/>
  <pageSetup paperSize="9" scale="57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94"/>
  <sheetViews>
    <sheetView view="pageBreakPreview" zoomScaleNormal="100" zoomScaleSheetLayoutView="100" workbookViewId="0">
      <selection activeCell="F26" sqref="F26:K26"/>
    </sheetView>
  </sheetViews>
  <sheetFormatPr defaultRowHeight="12.75"/>
  <cols>
    <col min="1" max="1" width="12.42578125" bestFit="1" customWidth="1"/>
    <col min="2" max="2" width="15.140625" bestFit="1" customWidth="1"/>
    <col min="3" max="3" width="65.140625" customWidth="1"/>
    <col min="5" max="5" width="10.42578125" bestFit="1" customWidth="1"/>
    <col min="11" max="11" width="22" customWidth="1"/>
  </cols>
  <sheetData>
    <row r="1" spans="1:11" ht="18.75">
      <c r="A1" s="352" t="s">
        <v>10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</row>
    <row r="2" spans="1:11" ht="18.75">
      <c r="A2" s="352" t="s">
        <v>11</v>
      </c>
      <c r="B2" s="352"/>
      <c r="C2" s="352"/>
      <c r="D2" s="352"/>
      <c r="E2" s="352"/>
      <c r="F2" s="352"/>
      <c r="G2" s="352"/>
      <c r="H2" s="352"/>
      <c r="I2" s="352"/>
      <c r="J2" s="352"/>
      <c r="K2" s="352"/>
    </row>
    <row r="3" spans="1:11" ht="18.75">
      <c r="A3" s="352" t="s">
        <v>12</v>
      </c>
      <c r="B3" s="352"/>
      <c r="C3" s="352"/>
      <c r="D3" s="352"/>
      <c r="E3" s="352"/>
      <c r="F3" s="352"/>
      <c r="G3" s="352"/>
      <c r="H3" s="352"/>
      <c r="I3" s="352"/>
      <c r="J3" s="352"/>
      <c r="K3" s="352"/>
    </row>
    <row r="4" spans="1:11" ht="42.75" customHeight="1">
      <c r="A4" s="353" t="s">
        <v>534</v>
      </c>
      <c r="B4" s="354"/>
      <c r="C4" s="354"/>
      <c r="D4" s="354"/>
      <c r="E4" s="354"/>
      <c r="F4" s="354"/>
      <c r="G4" s="354"/>
      <c r="H4" s="354"/>
      <c r="I4" s="354"/>
      <c r="J4" s="354"/>
      <c r="K4" s="354"/>
    </row>
    <row r="5" spans="1:11" ht="18.75">
      <c r="A5" s="303" t="s">
        <v>512</v>
      </c>
      <c r="B5" s="348" t="s">
        <v>510</v>
      </c>
      <c r="C5" s="349"/>
      <c r="D5" s="349"/>
      <c r="E5" s="349"/>
      <c r="F5" s="349"/>
      <c r="G5" s="349"/>
      <c r="H5" s="349"/>
      <c r="I5" s="349"/>
      <c r="J5" s="349"/>
      <c r="K5" s="349"/>
    </row>
    <row r="6" spans="1:11" ht="18.75">
      <c r="A6" s="303" t="s">
        <v>500</v>
      </c>
      <c r="B6" s="348" t="s">
        <v>435</v>
      </c>
      <c r="C6" s="349"/>
      <c r="D6" s="349"/>
      <c r="E6" s="349"/>
      <c r="F6" s="349"/>
      <c r="G6" s="349"/>
      <c r="H6" s="349"/>
      <c r="I6" s="349"/>
      <c r="J6" s="349"/>
      <c r="K6" s="349"/>
    </row>
    <row r="7" spans="1:11" ht="18.75">
      <c r="A7" s="303" t="s">
        <v>500</v>
      </c>
      <c r="B7" s="348" t="s">
        <v>511</v>
      </c>
      <c r="C7" s="349"/>
      <c r="D7" s="349"/>
      <c r="E7" s="349"/>
      <c r="F7" s="349"/>
      <c r="G7" s="349"/>
      <c r="H7" s="349"/>
      <c r="I7" s="349"/>
      <c r="J7" s="349"/>
      <c r="K7" s="349"/>
    </row>
    <row r="8" spans="1:11" ht="15.75">
      <c r="A8" s="303" t="s">
        <v>525</v>
      </c>
      <c r="B8" s="350">
        <v>33242.120000000003</v>
      </c>
      <c r="C8" s="351"/>
      <c r="D8" s="351"/>
      <c r="E8" s="351"/>
      <c r="F8" s="351"/>
      <c r="G8" s="351"/>
      <c r="H8" s="351"/>
      <c r="I8" s="351"/>
      <c r="J8" s="351"/>
      <c r="K8" s="351"/>
    </row>
    <row r="9" spans="1:11" ht="15.75">
      <c r="A9" s="242"/>
      <c r="B9" s="341"/>
      <c r="C9" s="341"/>
      <c r="D9" s="341"/>
      <c r="E9" s="341"/>
      <c r="F9" s="341"/>
      <c r="G9" s="341"/>
      <c r="H9" s="341"/>
      <c r="I9" s="341"/>
      <c r="J9" s="341"/>
      <c r="K9" s="341"/>
    </row>
    <row r="10" spans="1:11" ht="18.75">
      <c r="A10" s="357" t="s">
        <v>389</v>
      </c>
      <c r="B10" s="358"/>
      <c r="C10" s="358"/>
      <c r="D10" s="358"/>
      <c r="E10" s="358"/>
      <c r="F10" s="358"/>
      <c r="G10" s="359"/>
      <c r="H10" s="359"/>
      <c r="I10" s="359"/>
      <c r="J10" s="359"/>
      <c r="K10" s="360"/>
    </row>
    <row r="11" spans="1:11" ht="12.75" customHeight="1">
      <c r="A11" s="361" t="s">
        <v>0</v>
      </c>
      <c r="B11" s="361" t="s">
        <v>491</v>
      </c>
      <c r="C11" s="362" t="s">
        <v>1</v>
      </c>
      <c r="D11" s="363" t="s">
        <v>2</v>
      </c>
      <c r="E11" s="364" t="s">
        <v>492</v>
      </c>
      <c r="F11" s="342" t="s">
        <v>493</v>
      </c>
      <c r="G11" s="342"/>
      <c r="H11" s="342"/>
      <c r="I11" s="342"/>
      <c r="J11" s="342"/>
      <c r="K11" s="342"/>
    </row>
    <row r="12" spans="1:11" ht="12.75" customHeight="1">
      <c r="A12" s="361"/>
      <c r="B12" s="361"/>
      <c r="C12" s="362"/>
      <c r="D12" s="363"/>
      <c r="E12" s="364"/>
      <c r="F12" s="342"/>
      <c r="G12" s="342"/>
      <c r="H12" s="342"/>
      <c r="I12" s="342"/>
      <c r="J12" s="342"/>
      <c r="K12" s="342"/>
    </row>
    <row r="13" spans="1:11" ht="15">
      <c r="A13" s="247">
        <v>1</v>
      </c>
      <c r="B13" s="247"/>
      <c r="C13" s="292" t="s">
        <v>81</v>
      </c>
      <c r="D13" s="247"/>
      <c r="E13" s="248"/>
      <c r="F13" s="345"/>
      <c r="G13" s="346"/>
      <c r="H13" s="346"/>
      <c r="I13" s="346"/>
      <c r="J13" s="346"/>
      <c r="K13" s="347"/>
    </row>
    <row r="14" spans="1:11" ht="15">
      <c r="A14" s="252" t="s">
        <v>64</v>
      </c>
      <c r="B14" s="253" t="s">
        <v>14</v>
      </c>
      <c r="C14" s="253" t="s">
        <v>92</v>
      </c>
      <c r="D14" s="252" t="s">
        <v>7</v>
      </c>
      <c r="E14" s="254">
        <v>70</v>
      </c>
      <c r="F14" s="343" t="s">
        <v>519</v>
      </c>
      <c r="G14" s="344"/>
      <c r="H14" s="344"/>
      <c r="I14" s="344"/>
      <c r="J14" s="344"/>
      <c r="K14" s="344"/>
    </row>
    <row r="15" spans="1:11" ht="15">
      <c r="A15" s="252" t="s">
        <v>82</v>
      </c>
      <c r="B15" s="253" t="s">
        <v>15</v>
      </c>
      <c r="C15" s="253" t="s">
        <v>91</v>
      </c>
      <c r="D15" s="252" t="s">
        <v>7</v>
      </c>
      <c r="E15" s="254">
        <v>70</v>
      </c>
      <c r="F15" s="355" t="s">
        <v>519</v>
      </c>
      <c r="G15" s="356"/>
      <c r="H15" s="356"/>
      <c r="I15" s="356"/>
      <c r="J15" s="356"/>
      <c r="K15" s="356"/>
    </row>
    <row r="16" spans="1:11" ht="15">
      <c r="A16" s="252" t="s">
        <v>83</v>
      </c>
      <c r="B16" s="253" t="s">
        <v>398</v>
      </c>
      <c r="C16" s="258" t="s">
        <v>399</v>
      </c>
      <c r="D16" s="252" t="s">
        <v>48</v>
      </c>
      <c r="E16" s="254">
        <v>750</v>
      </c>
      <c r="F16" s="343" t="s">
        <v>519</v>
      </c>
      <c r="G16" s="344"/>
      <c r="H16" s="344"/>
      <c r="I16" s="344"/>
      <c r="J16" s="344"/>
      <c r="K16" s="344"/>
    </row>
    <row r="17" spans="1:11" ht="15">
      <c r="A17" s="252" t="s">
        <v>192</v>
      </c>
      <c r="B17" s="253">
        <v>10775</v>
      </c>
      <c r="C17" s="253" t="s">
        <v>152</v>
      </c>
      <c r="D17" s="252" t="s">
        <v>217</v>
      </c>
      <c r="E17" s="254">
        <v>4</v>
      </c>
      <c r="F17" s="365" t="s">
        <v>520</v>
      </c>
      <c r="G17" s="366"/>
      <c r="H17" s="366"/>
      <c r="I17" s="366"/>
      <c r="J17" s="366"/>
      <c r="K17" s="367"/>
    </row>
    <row r="18" spans="1:11" ht="15">
      <c r="A18" s="247">
        <v>2</v>
      </c>
      <c r="B18" s="247"/>
      <c r="C18" s="292" t="s">
        <v>400</v>
      </c>
      <c r="D18" s="247"/>
      <c r="E18" s="259"/>
      <c r="F18" s="345"/>
      <c r="G18" s="346"/>
      <c r="H18" s="346"/>
      <c r="I18" s="346"/>
      <c r="J18" s="346"/>
      <c r="K18" s="347"/>
    </row>
    <row r="19" spans="1:11" ht="15">
      <c r="A19" s="252" t="s">
        <v>65</v>
      </c>
      <c r="B19" s="253" t="s">
        <v>432</v>
      </c>
      <c r="C19" s="258" t="s">
        <v>98</v>
      </c>
      <c r="D19" s="252" t="s">
        <v>4</v>
      </c>
      <c r="E19" s="254">
        <v>5.76</v>
      </c>
      <c r="F19" s="365" t="s">
        <v>518</v>
      </c>
      <c r="G19" s="366"/>
      <c r="H19" s="366"/>
      <c r="I19" s="366"/>
      <c r="J19" s="366"/>
      <c r="K19" s="367"/>
    </row>
    <row r="20" spans="1:11" ht="15">
      <c r="A20" s="247">
        <v>3</v>
      </c>
      <c r="B20" s="247"/>
      <c r="C20" s="292" t="s">
        <v>151</v>
      </c>
      <c r="D20" s="247"/>
      <c r="E20" s="259"/>
      <c r="F20" s="345"/>
      <c r="G20" s="346"/>
      <c r="H20" s="346"/>
      <c r="I20" s="346"/>
      <c r="J20" s="346"/>
      <c r="K20" s="347"/>
    </row>
    <row r="21" spans="1:11" ht="15">
      <c r="A21" s="252" t="s">
        <v>66</v>
      </c>
      <c r="B21" s="253">
        <v>90091</v>
      </c>
      <c r="C21" s="253" t="s">
        <v>154</v>
      </c>
      <c r="D21" s="252" t="s">
        <v>3</v>
      </c>
      <c r="E21" s="254">
        <v>840</v>
      </c>
      <c r="F21" s="365" t="s">
        <v>548</v>
      </c>
      <c r="G21" s="366"/>
      <c r="H21" s="366"/>
      <c r="I21" s="366"/>
      <c r="J21" s="366"/>
      <c r="K21" s="367"/>
    </row>
    <row r="22" spans="1:11" ht="15">
      <c r="A22" s="252" t="s">
        <v>67</v>
      </c>
      <c r="B22" s="253">
        <v>95875</v>
      </c>
      <c r="C22" s="253" t="s">
        <v>550</v>
      </c>
      <c r="D22" s="252" t="s">
        <v>439</v>
      </c>
      <c r="E22" s="254">
        <v>5460</v>
      </c>
      <c r="F22" s="365" t="s">
        <v>551</v>
      </c>
      <c r="G22" s="366"/>
      <c r="H22" s="366"/>
      <c r="I22" s="366"/>
      <c r="J22" s="366"/>
      <c r="K22" s="367"/>
    </row>
    <row r="23" spans="1:11" ht="15">
      <c r="A23" s="252" t="s">
        <v>84</v>
      </c>
      <c r="B23" s="253">
        <v>100574</v>
      </c>
      <c r="C23" s="253" t="s">
        <v>153</v>
      </c>
      <c r="D23" s="252" t="s">
        <v>3</v>
      </c>
      <c r="E23" s="254">
        <v>1092</v>
      </c>
      <c r="F23" s="365" t="s">
        <v>514</v>
      </c>
      <c r="G23" s="366"/>
      <c r="H23" s="366"/>
      <c r="I23" s="366"/>
      <c r="J23" s="366"/>
      <c r="K23" s="367"/>
    </row>
    <row r="24" spans="1:11" ht="15">
      <c r="A24" s="252" t="s">
        <v>85</v>
      </c>
      <c r="B24" s="253">
        <v>96399</v>
      </c>
      <c r="C24" s="253" t="s">
        <v>224</v>
      </c>
      <c r="D24" s="252" t="s">
        <v>3</v>
      </c>
      <c r="E24" s="254">
        <v>840</v>
      </c>
      <c r="F24" s="365" t="s">
        <v>515</v>
      </c>
      <c r="G24" s="366"/>
      <c r="H24" s="366"/>
      <c r="I24" s="366"/>
      <c r="J24" s="366"/>
      <c r="K24" s="367"/>
    </row>
    <row r="25" spans="1:11" ht="15">
      <c r="A25" s="252" t="s">
        <v>68</v>
      </c>
      <c r="B25" s="253">
        <v>95876</v>
      </c>
      <c r="C25" s="253" t="s">
        <v>155</v>
      </c>
      <c r="D25" s="252" t="s">
        <v>439</v>
      </c>
      <c r="E25" s="254">
        <v>16380</v>
      </c>
      <c r="F25" s="365" t="s">
        <v>514</v>
      </c>
      <c r="G25" s="366"/>
      <c r="H25" s="366"/>
      <c r="I25" s="366"/>
      <c r="J25" s="366"/>
      <c r="K25" s="367"/>
    </row>
    <row r="26" spans="1:11" ht="15">
      <c r="A26" s="252" t="s">
        <v>69</v>
      </c>
      <c r="B26" s="253">
        <v>100576</v>
      </c>
      <c r="C26" s="253" t="s">
        <v>218</v>
      </c>
      <c r="D26" s="252" t="s">
        <v>4</v>
      </c>
      <c r="E26" s="254">
        <v>1200</v>
      </c>
      <c r="F26" s="365" t="s">
        <v>516</v>
      </c>
      <c r="G26" s="366"/>
      <c r="H26" s="366"/>
      <c r="I26" s="366"/>
      <c r="J26" s="366"/>
      <c r="K26" s="367"/>
    </row>
    <row r="27" spans="1:11" ht="15">
      <c r="A27" s="252" t="s">
        <v>70</v>
      </c>
      <c r="B27" s="253">
        <v>97636</v>
      </c>
      <c r="C27" s="253" t="s">
        <v>225</v>
      </c>
      <c r="D27" s="252" t="s">
        <v>4</v>
      </c>
      <c r="E27" s="254">
        <v>1200</v>
      </c>
      <c r="F27" s="365" t="s">
        <v>516</v>
      </c>
      <c r="G27" s="366"/>
      <c r="H27" s="366"/>
      <c r="I27" s="366"/>
      <c r="J27" s="366"/>
      <c r="K27" s="367"/>
    </row>
    <row r="28" spans="1:11" ht="15">
      <c r="A28" s="252" t="s">
        <v>193</v>
      </c>
      <c r="B28" s="253">
        <v>95876</v>
      </c>
      <c r="C28" s="253" t="s">
        <v>226</v>
      </c>
      <c r="D28" s="252" t="s">
        <v>439</v>
      </c>
      <c r="E28" s="254">
        <v>546.00000000000011</v>
      </c>
      <c r="F28" s="365" t="s">
        <v>552</v>
      </c>
      <c r="G28" s="366"/>
      <c r="H28" s="366"/>
      <c r="I28" s="366"/>
      <c r="J28" s="366"/>
      <c r="K28" s="367"/>
    </row>
    <row r="29" spans="1:11" ht="15">
      <c r="A29" s="247">
        <v>4</v>
      </c>
      <c r="B29" s="247"/>
      <c r="C29" s="292" t="s">
        <v>156</v>
      </c>
      <c r="D29" s="247"/>
      <c r="E29" s="259"/>
      <c r="F29" s="345"/>
      <c r="G29" s="346"/>
      <c r="H29" s="346"/>
      <c r="I29" s="346"/>
      <c r="J29" s="346"/>
      <c r="K29" s="347"/>
    </row>
    <row r="30" spans="1:11" ht="59.25" customHeight="1">
      <c r="A30" s="252" t="s">
        <v>71</v>
      </c>
      <c r="B30" s="261">
        <v>90106</v>
      </c>
      <c r="C30" s="261" t="s">
        <v>157</v>
      </c>
      <c r="D30" s="252" t="s">
        <v>3</v>
      </c>
      <c r="E30" s="254">
        <v>912</v>
      </c>
      <c r="F30" s="371" t="s">
        <v>537</v>
      </c>
      <c r="G30" s="372"/>
      <c r="H30" s="372"/>
      <c r="I30" s="372"/>
      <c r="J30" s="372"/>
      <c r="K30" s="373"/>
    </row>
    <row r="31" spans="1:11" ht="15">
      <c r="A31" s="252" t="s">
        <v>72</v>
      </c>
      <c r="B31" s="261">
        <v>93367</v>
      </c>
      <c r="C31" s="261" t="s">
        <v>158</v>
      </c>
      <c r="D31" s="252" t="s">
        <v>3</v>
      </c>
      <c r="E31" s="254">
        <v>638.4</v>
      </c>
      <c r="F31" s="374" t="s">
        <v>521</v>
      </c>
      <c r="G31" s="375"/>
      <c r="H31" s="375"/>
      <c r="I31" s="375"/>
      <c r="J31" s="375"/>
      <c r="K31" s="376"/>
    </row>
    <row r="32" spans="1:11" ht="15">
      <c r="A32" s="252" t="s">
        <v>86</v>
      </c>
      <c r="B32" s="253">
        <v>95875</v>
      </c>
      <c r="C32" s="253" t="s">
        <v>549</v>
      </c>
      <c r="D32" s="252" t="s">
        <v>439</v>
      </c>
      <c r="E32" s="254">
        <v>1778.3999999999996</v>
      </c>
      <c r="F32" s="377" t="s">
        <v>522</v>
      </c>
      <c r="G32" s="377"/>
      <c r="H32" s="377"/>
      <c r="I32" s="377"/>
      <c r="J32" s="377"/>
      <c r="K32" s="377"/>
    </row>
    <row r="33" spans="1:11" ht="15">
      <c r="A33" s="252" t="s">
        <v>87</v>
      </c>
      <c r="B33" s="261">
        <v>100574</v>
      </c>
      <c r="C33" s="261" t="s">
        <v>153</v>
      </c>
      <c r="D33" s="252" t="s">
        <v>3</v>
      </c>
      <c r="E33" s="254">
        <v>355.67999999999995</v>
      </c>
      <c r="F33" s="377" t="s">
        <v>522</v>
      </c>
      <c r="G33" s="377"/>
      <c r="H33" s="377"/>
      <c r="I33" s="377"/>
      <c r="J33" s="377"/>
      <c r="K33" s="377"/>
    </row>
    <row r="34" spans="1:11" ht="15">
      <c r="A34" s="252" t="s">
        <v>88</v>
      </c>
      <c r="B34" s="261">
        <v>101624</v>
      </c>
      <c r="C34" s="261" t="s">
        <v>159</v>
      </c>
      <c r="D34" s="252" t="s">
        <v>3</v>
      </c>
      <c r="E34" s="254">
        <v>74.400000000000006</v>
      </c>
      <c r="F34" s="374" t="s">
        <v>538</v>
      </c>
      <c r="G34" s="375"/>
      <c r="H34" s="375"/>
      <c r="I34" s="375"/>
      <c r="J34" s="375"/>
      <c r="K34" s="376"/>
    </row>
    <row r="35" spans="1:11" ht="15">
      <c r="A35" s="252" t="s">
        <v>89</v>
      </c>
      <c r="B35" s="253">
        <v>95876</v>
      </c>
      <c r="C35" s="261" t="s">
        <v>477</v>
      </c>
      <c r="D35" s="252" t="s">
        <v>439</v>
      </c>
      <c r="E35" s="254">
        <v>1450.8000000000002</v>
      </c>
      <c r="F35" s="365" t="s">
        <v>553</v>
      </c>
      <c r="G35" s="366"/>
      <c r="H35" s="366"/>
      <c r="I35" s="366"/>
      <c r="J35" s="366"/>
      <c r="K35" s="367"/>
    </row>
    <row r="36" spans="1:11" ht="15">
      <c r="A36" s="252" t="s">
        <v>90</v>
      </c>
      <c r="B36" s="261">
        <v>7790</v>
      </c>
      <c r="C36" s="261" t="s">
        <v>160</v>
      </c>
      <c r="D36" s="252" t="s">
        <v>48</v>
      </c>
      <c r="E36" s="254"/>
      <c r="F36" s="368"/>
      <c r="G36" s="369"/>
      <c r="H36" s="369"/>
      <c r="I36" s="369"/>
      <c r="J36" s="369"/>
      <c r="K36" s="370"/>
    </row>
    <row r="37" spans="1:11" ht="15">
      <c r="A37" s="252" t="s">
        <v>195</v>
      </c>
      <c r="B37" s="261">
        <v>7785</v>
      </c>
      <c r="C37" s="261" t="s">
        <v>161</v>
      </c>
      <c r="D37" s="252" t="s">
        <v>48</v>
      </c>
      <c r="E37" s="254">
        <v>180</v>
      </c>
      <c r="F37" s="365" t="s">
        <v>512</v>
      </c>
      <c r="G37" s="366"/>
      <c r="H37" s="366"/>
      <c r="I37" s="366"/>
      <c r="J37" s="366"/>
      <c r="K37" s="367"/>
    </row>
    <row r="38" spans="1:11" ht="15">
      <c r="A38" s="252" t="s">
        <v>196</v>
      </c>
      <c r="B38" s="261">
        <v>7761</v>
      </c>
      <c r="C38" s="261" t="s">
        <v>162</v>
      </c>
      <c r="D38" s="252" t="s">
        <v>48</v>
      </c>
      <c r="E38" s="254"/>
      <c r="F38" s="365"/>
      <c r="G38" s="366"/>
      <c r="H38" s="366"/>
      <c r="I38" s="366"/>
      <c r="J38" s="366"/>
      <c r="K38" s="367"/>
    </row>
    <row r="39" spans="1:11" ht="15">
      <c r="A39" s="252" t="s">
        <v>197</v>
      </c>
      <c r="B39" s="261">
        <v>7793</v>
      </c>
      <c r="C39" s="261" t="s">
        <v>163</v>
      </c>
      <c r="D39" s="252" t="s">
        <v>48</v>
      </c>
      <c r="E39" s="254"/>
      <c r="F39" s="365"/>
      <c r="G39" s="366"/>
      <c r="H39" s="366"/>
      <c r="I39" s="366"/>
      <c r="J39" s="366"/>
      <c r="K39" s="367"/>
    </row>
    <row r="40" spans="1:11" ht="15">
      <c r="A40" s="252" t="s">
        <v>198</v>
      </c>
      <c r="B40" s="261">
        <v>7762</v>
      </c>
      <c r="C40" s="261" t="s">
        <v>164</v>
      </c>
      <c r="D40" s="252" t="s">
        <v>48</v>
      </c>
      <c r="E40" s="254">
        <v>48</v>
      </c>
      <c r="F40" s="365" t="s">
        <v>512</v>
      </c>
      <c r="G40" s="366"/>
      <c r="H40" s="366"/>
      <c r="I40" s="366"/>
      <c r="J40" s="366"/>
      <c r="K40" s="367"/>
    </row>
    <row r="41" spans="1:11" ht="15">
      <c r="A41" s="252" t="s">
        <v>199</v>
      </c>
      <c r="B41" s="261">
        <v>7763</v>
      </c>
      <c r="C41" s="261" t="s">
        <v>440</v>
      </c>
      <c r="D41" s="252" t="s">
        <v>48</v>
      </c>
      <c r="E41" s="254">
        <v>120</v>
      </c>
      <c r="F41" s="365" t="s">
        <v>512</v>
      </c>
      <c r="G41" s="366"/>
      <c r="H41" s="366"/>
      <c r="I41" s="366"/>
      <c r="J41" s="366"/>
      <c r="K41" s="367"/>
    </row>
    <row r="42" spans="1:11" ht="15">
      <c r="A42" s="252" t="s">
        <v>200</v>
      </c>
      <c r="B42" s="261">
        <v>7765</v>
      </c>
      <c r="C42" s="261" t="s">
        <v>441</v>
      </c>
      <c r="D42" s="252" t="s">
        <v>48</v>
      </c>
      <c r="E42" s="254"/>
      <c r="F42" s="368"/>
      <c r="G42" s="369"/>
      <c r="H42" s="369"/>
      <c r="I42" s="369"/>
      <c r="J42" s="369"/>
      <c r="K42" s="370"/>
    </row>
    <row r="43" spans="1:11" ht="15">
      <c r="A43" s="252" t="s">
        <v>201</v>
      </c>
      <c r="B43" s="261">
        <v>7766</v>
      </c>
      <c r="C43" s="261" t="s">
        <v>442</v>
      </c>
      <c r="D43" s="252" t="s">
        <v>48</v>
      </c>
      <c r="E43" s="254"/>
      <c r="F43" s="368"/>
      <c r="G43" s="369"/>
      <c r="H43" s="369"/>
      <c r="I43" s="369"/>
      <c r="J43" s="369"/>
      <c r="K43" s="370"/>
    </row>
    <row r="44" spans="1:11" ht="15">
      <c r="A44" s="252" t="s">
        <v>202</v>
      </c>
      <c r="B44" s="261">
        <v>7767</v>
      </c>
      <c r="C44" s="261" t="s">
        <v>443</v>
      </c>
      <c r="D44" s="252" t="s">
        <v>48</v>
      </c>
      <c r="E44" s="254"/>
      <c r="F44" s="368"/>
      <c r="G44" s="369"/>
      <c r="H44" s="369"/>
      <c r="I44" s="369"/>
      <c r="J44" s="369"/>
      <c r="K44" s="370"/>
    </row>
    <row r="45" spans="1:11" ht="15">
      <c r="A45" s="252" t="s">
        <v>203</v>
      </c>
      <c r="B45" s="261">
        <v>92808</v>
      </c>
      <c r="C45" s="261" t="s">
        <v>165</v>
      </c>
      <c r="D45" s="252" t="s">
        <v>48</v>
      </c>
      <c r="E45" s="254"/>
      <c r="F45" s="368"/>
      <c r="G45" s="369"/>
      <c r="H45" s="369"/>
      <c r="I45" s="369"/>
      <c r="J45" s="369"/>
      <c r="K45" s="370"/>
    </row>
    <row r="46" spans="1:11" ht="15">
      <c r="A46" s="252" t="s">
        <v>204</v>
      </c>
      <c r="B46" s="261">
        <v>92809</v>
      </c>
      <c r="C46" s="261" t="s">
        <v>166</v>
      </c>
      <c r="D46" s="252" t="s">
        <v>48</v>
      </c>
      <c r="E46" s="254">
        <v>180</v>
      </c>
      <c r="F46" s="365" t="s">
        <v>512</v>
      </c>
      <c r="G46" s="366"/>
      <c r="H46" s="366"/>
      <c r="I46" s="366"/>
      <c r="J46" s="366"/>
      <c r="K46" s="367"/>
    </row>
    <row r="47" spans="1:11" ht="15">
      <c r="A47" s="252" t="s">
        <v>444</v>
      </c>
      <c r="B47" s="261">
        <v>92811</v>
      </c>
      <c r="C47" s="261" t="s">
        <v>167</v>
      </c>
      <c r="D47" s="252" t="s">
        <v>48</v>
      </c>
      <c r="E47" s="254">
        <v>48</v>
      </c>
      <c r="F47" s="365" t="s">
        <v>512</v>
      </c>
      <c r="G47" s="366"/>
      <c r="H47" s="366"/>
      <c r="I47" s="366"/>
      <c r="J47" s="366"/>
      <c r="K47" s="367"/>
    </row>
    <row r="48" spans="1:11" ht="15">
      <c r="A48" s="252" t="s">
        <v>445</v>
      </c>
      <c r="B48" s="261">
        <v>92813</v>
      </c>
      <c r="C48" s="261" t="s">
        <v>446</v>
      </c>
      <c r="D48" s="252" t="s">
        <v>48</v>
      </c>
      <c r="E48" s="254">
        <v>120</v>
      </c>
      <c r="F48" s="365" t="s">
        <v>512</v>
      </c>
      <c r="G48" s="366"/>
      <c r="H48" s="366"/>
      <c r="I48" s="366"/>
      <c r="J48" s="366"/>
      <c r="K48" s="367"/>
    </row>
    <row r="49" spans="1:11" ht="15">
      <c r="A49" s="252" t="s">
        <v>447</v>
      </c>
      <c r="B49" s="261">
        <v>92815</v>
      </c>
      <c r="C49" s="261" t="s">
        <v>448</v>
      </c>
      <c r="D49" s="252" t="s">
        <v>48</v>
      </c>
      <c r="E49" s="254"/>
      <c r="F49" s="368"/>
      <c r="G49" s="369"/>
      <c r="H49" s="369"/>
      <c r="I49" s="369"/>
      <c r="J49" s="369"/>
      <c r="K49" s="370"/>
    </row>
    <row r="50" spans="1:11" ht="15">
      <c r="A50" s="252" t="s">
        <v>449</v>
      </c>
      <c r="B50" s="261">
        <v>92817</v>
      </c>
      <c r="C50" s="261" t="s">
        <v>450</v>
      </c>
      <c r="D50" s="252" t="s">
        <v>48</v>
      </c>
      <c r="E50" s="254"/>
      <c r="F50" s="368"/>
      <c r="G50" s="369"/>
      <c r="H50" s="369"/>
      <c r="I50" s="369"/>
      <c r="J50" s="369"/>
      <c r="K50" s="370"/>
    </row>
    <row r="51" spans="1:11" ht="15">
      <c r="A51" s="252" t="s">
        <v>451</v>
      </c>
      <c r="B51" s="261">
        <v>92819</v>
      </c>
      <c r="C51" s="261" t="s">
        <v>452</v>
      </c>
      <c r="D51" s="252" t="s">
        <v>48</v>
      </c>
      <c r="E51" s="254"/>
      <c r="F51" s="368"/>
      <c r="G51" s="369"/>
      <c r="H51" s="369"/>
      <c r="I51" s="369"/>
      <c r="J51" s="369"/>
      <c r="K51" s="370"/>
    </row>
    <row r="52" spans="1:11" ht="15">
      <c r="A52" s="252" t="s">
        <v>453</v>
      </c>
      <c r="B52" s="261">
        <v>97956</v>
      </c>
      <c r="C52" s="261" t="s">
        <v>168</v>
      </c>
      <c r="D52" s="252" t="s">
        <v>9</v>
      </c>
      <c r="E52" s="254">
        <v>40</v>
      </c>
      <c r="F52" s="365" t="s">
        <v>546</v>
      </c>
      <c r="G52" s="366"/>
      <c r="H52" s="366"/>
      <c r="I52" s="366"/>
      <c r="J52" s="366"/>
      <c r="K52" s="367"/>
    </row>
    <row r="53" spans="1:11" ht="15">
      <c r="A53" s="252" t="s">
        <v>454</v>
      </c>
      <c r="B53" s="261" t="s">
        <v>455</v>
      </c>
      <c r="C53" s="261" t="s">
        <v>456</v>
      </c>
      <c r="D53" s="252" t="s">
        <v>9</v>
      </c>
      <c r="E53" s="254">
        <v>15</v>
      </c>
      <c r="F53" s="365" t="s">
        <v>546</v>
      </c>
      <c r="G53" s="366"/>
      <c r="H53" s="366"/>
      <c r="I53" s="366"/>
      <c r="J53" s="366"/>
      <c r="K53" s="367"/>
    </row>
    <row r="54" spans="1:11" ht="15">
      <c r="A54" s="252" t="s">
        <v>457</v>
      </c>
      <c r="B54" s="261" t="s">
        <v>458</v>
      </c>
      <c r="C54" s="261" t="s">
        <v>459</v>
      </c>
      <c r="D54" s="252" t="s">
        <v>9</v>
      </c>
      <c r="E54" s="254">
        <v>10</v>
      </c>
      <c r="F54" s="365" t="s">
        <v>546</v>
      </c>
      <c r="G54" s="366"/>
      <c r="H54" s="366"/>
      <c r="I54" s="366"/>
      <c r="J54" s="366"/>
      <c r="K54" s="367"/>
    </row>
    <row r="55" spans="1:11" ht="15">
      <c r="A55" s="252" t="s">
        <v>460</v>
      </c>
      <c r="B55" s="261" t="s">
        <v>461</v>
      </c>
      <c r="C55" s="261" t="s">
        <v>483</v>
      </c>
      <c r="D55" s="252" t="s">
        <v>9</v>
      </c>
      <c r="E55" s="254">
        <v>12</v>
      </c>
      <c r="F55" s="365" t="s">
        <v>546</v>
      </c>
      <c r="G55" s="366"/>
      <c r="H55" s="366"/>
      <c r="I55" s="366"/>
      <c r="J55" s="366"/>
      <c r="K55" s="367"/>
    </row>
    <row r="56" spans="1:11" ht="15">
      <c r="A56" s="252" t="s">
        <v>462</v>
      </c>
      <c r="B56" s="261">
        <v>101603</v>
      </c>
      <c r="C56" s="262" t="s">
        <v>463</v>
      </c>
      <c r="D56" s="252" t="s">
        <v>4</v>
      </c>
      <c r="E56" s="254">
        <v>600</v>
      </c>
      <c r="F56" s="365" t="s">
        <v>539</v>
      </c>
      <c r="G56" s="366"/>
      <c r="H56" s="366"/>
      <c r="I56" s="366"/>
      <c r="J56" s="366"/>
      <c r="K56" s="367"/>
    </row>
    <row r="57" spans="1:11" ht="15">
      <c r="A57" s="247">
        <v>5</v>
      </c>
      <c r="B57" s="247"/>
      <c r="C57" s="292" t="s">
        <v>509</v>
      </c>
      <c r="D57" s="247"/>
      <c r="E57" s="259"/>
      <c r="F57" s="345"/>
      <c r="G57" s="346"/>
      <c r="H57" s="346"/>
      <c r="I57" s="346"/>
      <c r="J57" s="346"/>
      <c r="K57" s="347"/>
    </row>
    <row r="58" spans="1:11" ht="15">
      <c r="A58" s="252" t="s">
        <v>73</v>
      </c>
      <c r="B58" s="253">
        <v>96400</v>
      </c>
      <c r="C58" s="253" t="s">
        <v>222</v>
      </c>
      <c r="D58" s="252" t="s">
        <v>3</v>
      </c>
      <c r="E58" s="254"/>
      <c r="F58" s="368"/>
      <c r="G58" s="369"/>
      <c r="H58" s="369"/>
      <c r="I58" s="369"/>
      <c r="J58" s="369"/>
      <c r="K58" s="370"/>
    </row>
    <row r="59" spans="1:11" ht="15">
      <c r="A59" s="252" t="s">
        <v>95</v>
      </c>
      <c r="B59" s="253">
        <v>95876</v>
      </c>
      <c r="C59" s="253" t="s">
        <v>478</v>
      </c>
      <c r="D59" s="252" t="s">
        <v>439</v>
      </c>
      <c r="E59" s="254"/>
      <c r="F59" s="368"/>
      <c r="G59" s="369"/>
      <c r="H59" s="369"/>
      <c r="I59" s="369"/>
      <c r="J59" s="369"/>
      <c r="K59" s="370"/>
    </row>
    <row r="60" spans="1:11" ht="15">
      <c r="A60" s="252" t="s">
        <v>123</v>
      </c>
      <c r="B60" s="253">
        <v>96396</v>
      </c>
      <c r="C60" s="253" t="s">
        <v>223</v>
      </c>
      <c r="D60" s="252" t="s">
        <v>3</v>
      </c>
      <c r="E60" s="316">
        <v>240</v>
      </c>
      <c r="F60" s="365" t="s">
        <v>528</v>
      </c>
      <c r="G60" s="366"/>
      <c r="H60" s="366"/>
      <c r="I60" s="366"/>
      <c r="J60" s="366"/>
      <c r="K60" s="367"/>
    </row>
    <row r="61" spans="1:11" ht="15">
      <c r="A61" s="252" t="s">
        <v>74</v>
      </c>
      <c r="B61" s="253">
        <v>95876</v>
      </c>
      <c r="C61" s="253" t="s">
        <v>479</v>
      </c>
      <c r="D61" s="252" t="s">
        <v>439</v>
      </c>
      <c r="E61" s="316">
        <v>4680</v>
      </c>
      <c r="F61" s="365" t="s">
        <v>554</v>
      </c>
      <c r="G61" s="366"/>
      <c r="H61" s="366"/>
      <c r="I61" s="366"/>
      <c r="J61" s="366"/>
      <c r="K61" s="367"/>
    </row>
    <row r="62" spans="1:11" ht="15">
      <c r="A62" s="252" t="s">
        <v>75</v>
      </c>
      <c r="B62" s="253" t="s">
        <v>464</v>
      </c>
      <c r="C62" s="253" t="s">
        <v>219</v>
      </c>
      <c r="D62" s="252" t="s">
        <v>4</v>
      </c>
      <c r="E62" s="316">
        <v>1200</v>
      </c>
      <c r="F62" s="365" t="s">
        <v>516</v>
      </c>
      <c r="G62" s="366"/>
      <c r="H62" s="366"/>
      <c r="I62" s="366"/>
      <c r="J62" s="366"/>
      <c r="K62" s="367"/>
    </row>
    <row r="63" spans="1:11" ht="15">
      <c r="A63" s="252" t="s">
        <v>76</v>
      </c>
      <c r="B63" s="253" t="s">
        <v>465</v>
      </c>
      <c r="C63" s="253" t="s">
        <v>466</v>
      </c>
      <c r="D63" s="252" t="s">
        <v>4</v>
      </c>
      <c r="E63" s="316">
        <v>33242.120000000003</v>
      </c>
      <c r="F63" s="365" t="s">
        <v>524</v>
      </c>
      <c r="G63" s="366"/>
      <c r="H63" s="366"/>
      <c r="I63" s="366"/>
      <c r="J63" s="366"/>
      <c r="K63" s="367"/>
    </row>
    <row r="64" spans="1:11" ht="15">
      <c r="A64" s="252" t="s">
        <v>77</v>
      </c>
      <c r="B64" s="202">
        <v>98524</v>
      </c>
      <c r="C64" s="202" t="s">
        <v>8</v>
      </c>
      <c r="D64" s="184" t="s">
        <v>4</v>
      </c>
      <c r="E64" s="317">
        <v>15300</v>
      </c>
      <c r="F64" s="365" t="s">
        <v>555</v>
      </c>
      <c r="G64" s="366"/>
      <c r="H64" s="366"/>
      <c r="I64" s="366"/>
      <c r="J64" s="366"/>
      <c r="K64" s="367"/>
    </row>
    <row r="65" spans="1:13" ht="25.5">
      <c r="A65" s="252" t="s">
        <v>205</v>
      </c>
      <c r="B65" s="185" t="s">
        <v>430</v>
      </c>
      <c r="C65" s="202" t="s">
        <v>542</v>
      </c>
      <c r="D65" s="184" t="s">
        <v>3</v>
      </c>
      <c r="E65" s="318">
        <v>36</v>
      </c>
      <c r="F65" s="365" t="s">
        <v>541</v>
      </c>
      <c r="G65" s="366"/>
      <c r="H65" s="366"/>
      <c r="I65" s="366"/>
      <c r="J65" s="366"/>
      <c r="K65" s="367"/>
    </row>
    <row r="66" spans="1:13" ht="25.5">
      <c r="A66" s="252" t="s">
        <v>494</v>
      </c>
      <c r="B66" s="185" t="s">
        <v>404</v>
      </c>
      <c r="C66" s="185" t="s">
        <v>405</v>
      </c>
      <c r="D66" s="184" t="s">
        <v>3</v>
      </c>
      <c r="E66" s="318">
        <v>108</v>
      </c>
      <c r="F66" s="365" t="s">
        <v>529</v>
      </c>
      <c r="G66" s="366"/>
      <c r="H66" s="366"/>
      <c r="I66" s="366"/>
      <c r="J66" s="366"/>
      <c r="K66" s="367"/>
    </row>
    <row r="67" spans="1:13" ht="45.75" customHeight="1">
      <c r="A67" s="252" t="s">
        <v>495</v>
      </c>
      <c r="B67" s="185" t="s">
        <v>404</v>
      </c>
      <c r="C67" s="185" t="s">
        <v>517</v>
      </c>
      <c r="D67" s="184" t="s">
        <v>3</v>
      </c>
      <c r="E67" s="318">
        <v>1497.1060000000002</v>
      </c>
      <c r="F67" s="371" t="s">
        <v>540</v>
      </c>
      <c r="G67" s="372"/>
      <c r="H67" s="372"/>
      <c r="I67" s="372"/>
      <c r="J67" s="372"/>
      <c r="K67" s="373"/>
      <c r="M67" s="47"/>
    </row>
    <row r="68" spans="1:13" ht="15">
      <c r="A68" s="252" t="s">
        <v>496</v>
      </c>
      <c r="B68" s="185">
        <v>95876</v>
      </c>
      <c r="C68" s="185" t="s">
        <v>6</v>
      </c>
      <c r="D68" s="184" t="s">
        <v>3</v>
      </c>
      <c r="E68" s="318">
        <v>2133.4378000000002</v>
      </c>
      <c r="F68" s="365" t="s">
        <v>527</v>
      </c>
      <c r="G68" s="366"/>
      <c r="H68" s="366"/>
      <c r="I68" s="366"/>
      <c r="J68" s="366"/>
      <c r="K68" s="367"/>
    </row>
    <row r="69" spans="1:13" ht="15">
      <c r="A69" s="252" t="s">
        <v>497</v>
      </c>
      <c r="B69" s="185">
        <v>96001</v>
      </c>
      <c r="C69" s="185" t="s">
        <v>407</v>
      </c>
      <c r="D69" s="186" t="s">
        <v>4</v>
      </c>
      <c r="E69" s="318">
        <v>29642.120000000003</v>
      </c>
      <c r="F69" s="365" t="s">
        <v>544</v>
      </c>
      <c r="G69" s="366"/>
      <c r="H69" s="366"/>
      <c r="I69" s="366"/>
      <c r="J69" s="366"/>
      <c r="K69" s="367"/>
    </row>
    <row r="70" spans="1:13" ht="15">
      <c r="A70" s="252" t="s">
        <v>498</v>
      </c>
      <c r="B70" s="185">
        <v>95876</v>
      </c>
      <c r="C70" s="185" t="s">
        <v>408</v>
      </c>
      <c r="D70" s="186" t="s">
        <v>3</v>
      </c>
      <c r="E70" s="318">
        <v>1156.04268</v>
      </c>
      <c r="F70" s="365" t="s">
        <v>526</v>
      </c>
      <c r="G70" s="366"/>
      <c r="H70" s="366"/>
      <c r="I70" s="366"/>
      <c r="J70" s="366"/>
      <c r="K70" s="367"/>
      <c r="L70" s="3"/>
    </row>
    <row r="71" spans="1:13" ht="15">
      <c r="A71" s="247">
        <v>6</v>
      </c>
      <c r="B71" s="247"/>
      <c r="C71" s="292" t="s">
        <v>5</v>
      </c>
      <c r="D71" s="247"/>
      <c r="E71" s="259"/>
      <c r="F71" s="345"/>
      <c r="G71" s="346"/>
      <c r="H71" s="346"/>
      <c r="I71" s="346"/>
      <c r="J71" s="346"/>
      <c r="K71" s="347"/>
    </row>
    <row r="72" spans="1:13" ht="45">
      <c r="A72" s="252" t="s">
        <v>78</v>
      </c>
      <c r="B72" s="261">
        <v>102512</v>
      </c>
      <c r="C72" s="262" t="s">
        <v>409</v>
      </c>
      <c r="D72" s="261" t="s">
        <v>48</v>
      </c>
      <c r="E72" s="254">
        <v>2908</v>
      </c>
      <c r="F72" s="365" t="s">
        <v>530</v>
      </c>
      <c r="G72" s="366"/>
      <c r="H72" s="366"/>
      <c r="I72" s="366"/>
      <c r="J72" s="366"/>
      <c r="K72" s="367"/>
    </row>
    <row r="73" spans="1:13" ht="30">
      <c r="A73" s="252" t="s">
        <v>79</v>
      </c>
      <c r="B73" s="261">
        <v>102513</v>
      </c>
      <c r="C73" s="262" t="s">
        <v>410</v>
      </c>
      <c r="D73" s="261" t="s">
        <v>4</v>
      </c>
      <c r="E73" s="254">
        <v>1215</v>
      </c>
      <c r="F73" s="365" t="s">
        <v>531</v>
      </c>
      <c r="G73" s="366"/>
      <c r="H73" s="366"/>
      <c r="I73" s="366"/>
      <c r="J73" s="366"/>
      <c r="K73" s="367"/>
    </row>
    <row r="74" spans="1:13" ht="30">
      <c r="A74" s="252" t="s">
        <v>16</v>
      </c>
      <c r="B74" s="261">
        <v>102509</v>
      </c>
      <c r="C74" s="262" t="s">
        <v>411</v>
      </c>
      <c r="D74" s="261" t="s">
        <v>4</v>
      </c>
      <c r="E74" s="254">
        <v>706</v>
      </c>
      <c r="F74" s="365" t="s">
        <v>532</v>
      </c>
      <c r="G74" s="366"/>
      <c r="H74" s="366"/>
      <c r="I74" s="366"/>
      <c r="J74" s="366"/>
      <c r="K74" s="367"/>
    </row>
    <row r="75" spans="1:13" ht="15">
      <c r="A75" s="252" t="s">
        <v>80</v>
      </c>
      <c r="B75" s="261">
        <v>102498</v>
      </c>
      <c r="C75" s="262" t="s">
        <v>412</v>
      </c>
      <c r="D75" s="252" t="s">
        <v>48</v>
      </c>
      <c r="E75" s="254">
        <v>4150</v>
      </c>
      <c r="F75" s="365" t="s">
        <v>533</v>
      </c>
      <c r="G75" s="366"/>
      <c r="H75" s="366"/>
      <c r="I75" s="366"/>
      <c r="J75" s="366"/>
      <c r="K75" s="367"/>
    </row>
    <row r="76" spans="1:13" ht="30">
      <c r="A76" s="252" t="s">
        <v>206</v>
      </c>
      <c r="B76" s="261" t="s">
        <v>415</v>
      </c>
      <c r="C76" s="262" t="s">
        <v>416</v>
      </c>
      <c r="D76" s="252" t="s">
        <v>9</v>
      </c>
      <c r="E76" s="254">
        <v>15</v>
      </c>
      <c r="F76" s="365" t="s">
        <v>523</v>
      </c>
      <c r="G76" s="366"/>
      <c r="H76" s="366"/>
      <c r="I76" s="366"/>
      <c r="J76" s="366"/>
      <c r="K76" s="367"/>
    </row>
    <row r="77" spans="1:13" ht="30">
      <c r="A77" s="252" t="s">
        <v>207</v>
      </c>
      <c r="B77" s="261" t="s">
        <v>417</v>
      </c>
      <c r="C77" s="262" t="s">
        <v>418</v>
      </c>
      <c r="D77" s="252" t="s">
        <v>9</v>
      </c>
      <c r="E77" s="254">
        <v>10</v>
      </c>
      <c r="F77" s="365" t="s">
        <v>523</v>
      </c>
      <c r="G77" s="366"/>
      <c r="H77" s="366"/>
      <c r="I77" s="366"/>
      <c r="J77" s="366"/>
      <c r="K77" s="367"/>
    </row>
    <row r="78" spans="1:13" ht="30">
      <c r="A78" s="252" t="s">
        <v>208</v>
      </c>
      <c r="B78" s="261" t="s">
        <v>419</v>
      </c>
      <c r="C78" s="262" t="s">
        <v>420</v>
      </c>
      <c r="D78" s="252" t="s">
        <v>9</v>
      </c>
      <c r="E78" s="254">
        <v>23</v>
      </c>
      <c r="F78" s="365" t="s">
        <v>523</v>
      </c>
      <c r="G78" s="366"/>
      <c r="H78" s="366"/>
      <c r="I78" s="366"/>
      <c r="J78" s="366"/>
      <c r="K78" s="367"/>
    </row>
    <row r="79" spans="1:13" ht="30">
      <c r="A79" s="252" t="s">
        <v>467</v>
      </c>
      <c r="B79" s="261" t="s">
        <v>421</v>
      </c>
      <c r="C79" s="262" t="s">
        <v>422</v>
      </c>
      <c r="D79" s="252" t="s">
        <v>9</v>
      </c>
      <c r="E79" s="254">
        <v>15</v>
      </c>
      <c r="F79" s="365" t="s">
        <v>523</v>
      </c>
      <c r="G79" s="366"/>
      <c r="H79" s="366"/>
      <c r="I79" s="366"/>
      <c r="J79" s="366"/>
      <c r="K79" s="367"/>
    </row>
    <row r="80" spans="1:13" ht="30">
      <c r="A80" s="252" t="s">
        <v>468</v>
      </c>
      <c r="B80" s="261" t="s">
        <v>423</v>
      </c>
      <c r="C80" s="262" t="s">
        <v>424</v>
      </c>
      <c r="D80" s="252" t="s">
        <v>9</v>
      </c>
      <c r="E80" s="254">
        <v>10</v>
      </c>
      <c r="F80" s="365" t="s">
        <v>523</v>
      </c>
      <c r="G80" s="366"/>
      <c r="H80" s="366"/>
      <c r="I80" s="366"/>
      <c r="J80" s="366"/>
      <c r="K80" s="367"/>
    </row>
    <row r="81" spans="1:11" ht="30">
      <c r="A81" s="252" t="s">
        <v>469</v>
      </c>
      <c r="B81" s="261" t="s">
        <v>421</v>
      </c>
      <c r="C81" s="262" t="s">
        <v>425</v>
      </c>
      <c r="D81" s="252" t="s">
        <v>9</v>
      </c>
      <c r="E81" s="254">
        <v>23</v>
      </c>
      <c r="F81" s="365" t="s">
        <v>523</v>
      </c>
      <c r="G81" s="366"/>
      <c r="H81" s="366"/>
      <c r="I81" s="366"/>
      <c r="J81" s="366"/>
      <c r="K81" s="367"/>
    </row>
    <row r="82" spans="1:11" ht="30">
      <c r="A82" s="252" t="s">
        <v>470</v>
      </c>
      <c r="B82" s="261" t="s">
        <v>480</v>
      </c>
      <c r="C82" s="262" t="s">
        <v>481</v>
      </c>
      <c r="D82" s="252" t="s">
        <v>9</v>
      </c>
      <c r="E82" s="254">
        <v>1211</v>
      </c>
      <c r="F82" s="365" t="s">
        <v>530</v>
      </c>
      <c r="G82" s="366"/>
      <c r="H82" s="366"/>
      <c r="I82" s="366"/>
      <c r="J82" s="366"/>
      <c r="K82" s="367"/>
    </row>
    <row r="83" spans="1:11" ht="15">
      <c r="A83" s="252" t="s">
        <v>482</v>
      </c>
      <c r="B83" s="261" t="s">
        <v>413</v>
      </c>
      <c r="C83" s="262" t="s">
        <v>414</v>
      </c>
      <c r="D83" s="252" t="s">
        <v>9</v>
      </c>
      <c r="E83" s="187">
        <v>260</v>
      </c>
      <c r="F83" s="365" t="s">
        <v>530</v>
      </c>
      <c r="G83" s="366"/>
      <c r="H83" s="366"/>
      <c r="I83" s="366"/>
      <c r="J83" s="366"/>
      <c r="K83" s="367"/>
    </row>
    <row r="84" spans="1:11" ht="15">
      <c r="A84" s="247">
        <v>7</v>
      </c>
      <c r="B84" s="247"/>
      <c r="C84" s="292" t="s">
        <v>471</v>
      </c>
      <c r="D84" s="247"/>
      <c r="E84" s="259"/>
      <c r="F84" s="345"/>
      <c r="G84" s="346"/>
      <c r="H84" s="346"/>
      <c r="I84" s="346"/>
      <c r="J84" s="346"/>
      <c r="K84" s="347"/>
    </row>
    <row r="85" spans="1:11" ht="15">
      <c r="A85" s="252" t="s">
        <v>209</v>
      </c>
      <c r="B85" s="253">
        <v>88249</v>
      </c>
      <c r="C85" s="253" t="s">
        <v>96</v>
      </c>
      <c r="D85" s="252" t="s">
        <v>7</v>
      </c>
      <c r="E85" s="254">
        <v>80</v>
      </c>
      <c r="F85" s="365" t="s">
        <v>519</v>
      </c>
      <c r="G85" s="366"/>
      <c r="H85" s="366"/>
      <c r="I85" s="366"/>
      <c r="J85" s="366"/>
      <c r="K85" s="367"/>
    </row>
    <row r="86" spans="1:11" ht="15">
      <c r="A86" s="252" t="s">
        <v>210</v>
      </c>
      <c r="B86" s="253">
        <v>88321</v>
      </c>
      <c r="C86" s="253" t="s">
        <v>97</v>
      </c>
      <c r="D86" s="252" t="s">
        <v>7</v>
      </c>
      <c r="E86" s="254">
        <v>80</v>
      </c>
      <c r="F86" s="365" t="s">
        <v>519</v>
      </c>
      <c r="G86" s="366"/>
      <c r="H86" s="366"/>
      <c r="I86" s="366"/>
      <c r="J86" s="366"/>
      <c r="K86" s="367"/>
    </row>
    <row r="87" spans="1:11" ht="15">
      <c r="A87" s="252" t="s">
        <v>211</v>
      </c>
      <c r="B87" s="253">
        <v>90781</v>
      </c>
      <c r="C87" s="263" t="s">
        <v>426</v>
      </c>
      <c r="D87" s="252" t="s">
        <v>7</v>
      </c>
      <c r="E87" s="254">
        <v>150</v>
      </c>
      <c r="F87" s="365" t="s">
        <v>519</v>
      </c>
      <c r="G87" s="366"/>
      <c r="H87" s="366"/>
      <c r="I87" s="366"/>
      <c r="J87" s="366"/>
      <c r="K87" s="367"/>
    </row>
    <row r="88" spans="1:11" ht="15">
      <c r="A88" s="252" t="s">
        <v>472</v>
      </c>
      <c r="B88" s="253">
        <v>88253</v>
      </c>
      <c r="C88" s="263" t="s">
        <v>427</v>
      </c>
      <c r="D88" s="252" t="s">
        <v>7</v>
      </c>
      <c r="E88" s="254">
        <v>150</v>
      </c>
      <c r="F88" s="365" t="s">
        <v>519</v>
      </c>
      <c r="G88" s="366"/>
      <c r="H88" s="366"/>
      <c r="I88" s="366"/>
      <c r="J88" s="366"/>
      <c r="K88" s="367"/>
    </row>
    <row r="89" spans="1:11" ht="15">
      <c r="A89" s="247">
        <v>8</v>
      </c>
      <c r="B89" s="247"/>
      <c r="C89" s="292" t="s">
        <v>473</v>
      </c>
      <c r="D89" s="247"/>
      <c r="E89" s="259"/>
      <c r="F89" s="378"/>
      <c r="G89" s="379"/>
      <c r="H89" s="379"/>
      <c r="I89" s="379"/>
      <c r="J89" s="379"/>
      <c r="K89" s="380"/>
    </row>
    <row r="90" spans="1:11" ht="25.5">
      <c r="A90" s="252" t="s">
        <v>212</v>
      </c>
      <c r="B90" s="253">
        <v>94273</v>
      </c>
      <c r="C90" s="253" t="s">
        <v>220</v>
      </c>
      <c r="D90" s="252" t="s">
        <v>48</v>
      </c>
      <c r="E90" s="254">
        <v>1200</v>
      </c>
      <c r="F90" s="365" t="s">
        <v>519</v>
      </c>
      <c r="G90" s="366"/>
      <c r="H90" s="366"/>
      <c r="I90" s="366"/>
      <c r="J90" s="366"/>
      <c r="K90" s="367"/>
    </row>
    <row r="91" spans="1:11" ht="15">
      <c r="A91" s="252" t="s">
        <v>213</v>
      </c>
      <c r="B91" s="253">
        <v>98504</v>
      </c>
      <c r="C91" s="253" t="s">
        <v>228</v>
      </c>
      <c r="D91" s="252" t="s">
        <v>4</v>
      </c>
      <c r="E91" s="254">
        <v>1000</v>
      </c>
      <c r="F91" s="365" t="s">
        <v>519</v>
      </c>
      <c r="G91" s="366"/>
      <c r="H91" s="366"/>
      <c r="I91" s="366"/>
      <c r="J91" s="366"/>
      <c r="K91" s="367"/>
    </row>
    <row r="92" spans="1:11" ht="30">
      <c r="A92" s="252" t="s">
        <v>214</v>
      </c>
      <c r="B92" s="253">
        <v>92398</v>
      </c>
      <c r="C92" s="262" t="s">
        <v>474</v>
      </c>
      <c r="D92" s="252" t="s">
        <v>4</v>
      </c>
      <c r="E92" s="254"/>
      <c r="F92" s="365"/>
      <c r="G92" s="366"/>
      <c r="H92" s="366"/>
      <c r="I92" s="366"/>
      <c r="J92" s="366"/>
      <c r="K92" s="367"/>
    </row>
    <row r="93" spans="1:11" ht="30">
      <c r="A93" s="252" t="s">
        <v>215</v>
      </c>
      <c r="B93" s="261">
        <v>92396</v>
      </c>
      <c r="C93" s="262" t="s">
        <v>227</v>
      </c>
      <c r="D93" s="252" t="s">
        <v>4</v>
      </c>
      <c r="E93" s="254">
        <v>1200</v>
      </c>
      <c r="F93" s="365" t="s">
        <v>543</v>
      </c>
      <c r="G93" s="366"/>
      <c r="H93" s="366"/>
      <c r="I93" s="366"/>
      <c r="J93" s="366"/>
      <c r="K93" s="367"/>
    </row>
    <row r="94" spans="1:11" ht="25.5">
      <c r="A94" s="252" t="s">
        <v>216</v>
      </c>
      <c r="B94" s="261">
        <v>94275</v>
      </c>
      <c r="C94" s="264" t="s">
        <v>475</v>
      </c>
      <c r="D94" s="252" t="s">
        <v>48</v>
      </c>
      <c r="E94" s="254"/>
      <c r="F94" s="368"/>
      <c r="G94" s="369"/>
      <c r="H94" s="369"/>
      <c r="I94" s="369"/>
      <c r="J94" s="369"/>
      <c r="K94" s="370"/>
    </row>
  </sheetData>
  <mergeCells count="98">
    <mergeCell ref="F65:K65"/>
    <mergeCell ref="F82:K82"/>
    <mergeCell ref="F83:K83"/>
    <mergeCell ref="F71:K71"/>
    <mergeCell ref="F66:K66"/>
    <mergeCell ref="F67:K67"/>
    <mergeCell ref="F68:K68"/>
    <mergeCell ref="F69:K69"/>
    <mergeCell ref="F70:K70"/>
    <mergeCell ref="F80:K80"/>
    <mergeCell ref="F81:K81"/>
    <mergeCell ref="F93:K93"/>
    <mergeCell ref="F85:K85"/>
    <mergeCell ref="F51:K51"/>
    <mergeCell ref="F52:K52"/>
    <mergeCell ref="F63:K63"/>
    <mergeCell ref="F53:K53"/>
    <mergeCell ref="F54:K54"/>
    <mergeCell ref="F55:K55"/>
    <mergeCell ref="F56:K56"/>
    <mergeCell ref="F58:K58"/>
    <mergeCell ref="F59:K59"/>
    <mergeCell ref="F60:K60"/>
    <mergeCell ref="F61:K61"/>
    <mergeCell ref="F62:K62"/>
    <mergeCell ref="F72:K72"/>
    <mergeCell ref="F64:K64"/>
    <mergeCell ref="F94:K94"/>
    <mergeCell ref="F73:K73"/>
    <mergeCell ref="F74:K74"/>
    <mergeCell ref="F75:K75"/>
    <mergeCell ref="F76:K76"/>
    <mergeCell ref="F77:K77"/>
    <mergeCell ref="F78:K78"/>
    <mergeCell ref="F86:K86"/>
    <mergeCell ref="F87:K87"/>
    <mergeCell ref="F88:K88"/>
    <mergeCell ref="F90:K90"/>
    <mergeCell ref="F91:K91"/>
    <mergeCell ref="F92:K92"/>
    <mergeCell ref="F79:K79"/>
    <mergeCell ref="F89:K89"/>
    <mergeCell ref="F84:K84"/>
    <mergeCell ref="F57:K57"/>
    <mergeCell ref="F50:K50"/>
    <mergeCell ref="F44:K44"/>
    <mergeCell ref="F34:K34"/>
    <mergeCell ref="F35:K35"/>
    <mergeCell ref="F36:K36"/>
    <mergeCell ref="F37:K37"/>
    <mergeCell ref="F38:K38"/>
    <mergeCell ref="F39:K39"/>
    <mergeCell ref="F45:K45"/>
    <mergeCell ref="F46:K46"/>
    <mergeCell ref="F47:K47"/>
    <mergeCell ref="F48:K48"/>
    <mergeCell ref="F49:K49"/>
    <mergeCell ref="F29:K29"/>
    <mergeCell ref="F40:K40"/>
    <mergeCell ref="F41:K41"/>
    <mergeCell ref="F42:K42"/>
    <mergeCell ref="F43:K43"/>
    <mergeCell ref="F30:K30"/>
    <mergeCell ref="F31:K31"/>
    <mergeCell ref="F32:K32"/>
    <mergeCell ref="F33:K33"/>
    <mergeCell ref="F26:K26"/>
    <mergeCell ref="F27:K27"/>
    <mergeCell ref="F28:K28"/>
    <mergeCell ref="F17:K17"/>
    <mergeCell ref="F19:K19"/>
    <mergeCell ref="F21:K21"/>
    <mergeCell ref="F22:K22"/>
    <mergeCell ref="F23:K23"/>
    <mergeCell ref="F24:K24"/>
    <mergeCell ref="F18:K18"/>
    <mergeCell ref="F20:K20"/>
    <mergeCell ref="F25:K25"/>
    <mergeCell ref="F15:K15"/>
    <mergeCell ref="F16:K16"/>
    <mergeCell ref="A10:K10"/>
    <mergeCell ref="A11:A12"/>
    <mergeCell ref="B11:B12"/>
    <mergeCell ref="C11:C12"/>
    <mergeCell ref="D11:D12"/>
    <mergeCell ref="E11:E12"/>
    <mergeCell ref="A1:K1"/>
    <mergeCell ref="A2:K2"/>
    <mergeCell ref="A3:K3"/>
    <mergeCell ref="B6:K6"/>
    <mergeCell ref="B7:K7"/>
    <mergeCell ref="A4:K4"/>
    <mergeCell ref="B9:K9"/>
    <mergeCell ref="F11:K12"/>
    <mergeCell ref="F14:K14"/>
    <mergeCell ref="F13:K13"/>
    <mergeCell ref="B5:K5"/>
    <mergeCell ref="B8:K8"/>
  </mergeCells>
  <pageMargins left="0.511811024" right="0.511811024" top="0.78740157499999996" bottom="0.78740157499999996" header="0.31496062000000002" footer="0.31496062000000002"/>
  <pageSetup paperSize="9" scale="51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106"/>
  <sheetViews>
    <sheetView tabSelected="1" view="pageBreakPreview" topLeftCell="A78" zoomScale="70" zoomScaleNormal="85" zoomScaleSheetLayoutView="70" workbookViewId="0">
      <selection activeCell="I108" sqref="I108"/>
    </sheetView>
  </sheetViews>
  <sheetFormatPr defaultRowHeight="15"/>
  <cols>
    <col min="1" max="1" width="13.5703125" style="165" bestFit="1" customWidth="1"/>
    <col min="2" max="2" width="17.140625" style="286" bestFit="1" customWidth="1"/>
    <col min="3" max="3" width="91.140625" style="287" customWidth="1"/>
    <col min="4" max="4" width="8.7109375" style="288" customWidth="1"/>
    <col min="5" max="5" width="13.140625" style="289" bestFit="1" customWidth="1"/>
    <col min="6" max="6" width="22" style="165" customWidth="1"/>
    <col min="7" max="7" width="14.42578125" style="165" customWidth="1"/>
    <col min="8" max="9" width="16.28515625" style="165" customWidth="1"/>
    <col min="10" max="11" width="22" style="165" customWidth="1"/>
    <col min="12" max="12" width="23" style="165" customWidth="1"/>
    <col min="13" max="14" width="9.140625" style="165" customWidth="1"/>
    <col min="15" max="17" width="9.140625" style="165"/>
    <col min="18" max="18" width="13" style="165" bestFit="1" customWidth="1"/>
    <col min="19" max="243" width="9.140625" style="165"/>
    <col min="244" max="244" width="13.5703125" style="165" bestFit="1" customWidth="1"/>
    <col min="245" max="245" width="15.140625" style="165" bestFit="1" customWidth="1"/>
    <col min="246" max="246" width="91.140625" style="165" customWidth="1"/>
    <col min="247" max="247" width="8.7109375" style="165" customWidth="1"/>
    <col min="248" max="248" width="10.5703125" style="165" bestFit="1" customWidth="1"/>
    <col min="249" max="249" width="16.7109375" style="165" bestFit="1" customWidth="1"/>
    <col min="250" max="250" width="14.42578125" style="165" bestFit="1" customWidth="1"/>
    <col min="251" max="252" width="16.28515625" style="165" customWidth="1"/>
    <col min="253" max="254" width="22" style="165" bestFit="1" customWidth="1"/>
    <col min="255" max="255" width="23" style="165" bestFit="1" customWidth="1"/>
    <col min="256" max="264" width="0" style="165" hidden="1" customWidth="1"/>
    <col min="265" max="265" width="14.5703125" style="165" bestFit="1" customWidth="1"/>
    <col min="266" max="266" width="12.140625" style="165" bestFit="1" customWidth="1"/>
    <col min="267" max="270" width="9.140625" style="165" customWidth="1"/>
    <col min="271" max="499" width="9.140625" style="165"/>
    <col min="500" max="500" width="13.5703125" style="165" bestFit="1" customWidth="1"/>
    <col min="501" max="501" width="15.140625" style="165" bestFit="1" customWidth="1"/>
    <col min="502" max="502" width="91.140625" style="165" customWidth="1"/>
    <col min="503" max="503" width="8.7109375" style="165" customWidth="1"/>
    <col min="504" max="504" width="10.5703125" style="165" bestFit="1" customWidth="1"/>
    <col min="505" max="505" width="16.7109375" style="165" bestFit="1" customWidth="1"/>
    <col min="506" max="506" width="14.42578125" style="165" bestFit="1" customWidth="1"/>
    <col min="507" max="508" width="16.28515625" style="165" customWidth="1"/>
    <col min="509" max="510" width="22" style="165" bestFit="1" customWidth="1"/>
    <col min="511" max="511" width="23" style="165" bestFit="1" customWidth="1"/>
    <col min="512" max="520" width="0" style="165" hidden="1" customWidth="1"/>
    <col min="521" max="521" width="14.5703125" style="165" bestFit="1" customWidth="1"/>
    <col min="522" max="522" width="12.140625" style="165" bestFit="1" customWidth="1"/>
    <col min="523" max="526" width="9.140625" style="165" customWidth="1"/>
    <col min="527" max="755" width="9.140625" style="165"/>
    <col min="756" max="756" width="13.5703125" style="165" bestFit="1" customWidth="1"/>
    <col min="757" max="757" width="15.140625" style="165" bestFit="1" customWidth="1"/>
    <col min="758" max="758" width="91.140625" style="165" customWidth="1"/>
    <col min="759" max="759" width="8.7109375" style="165" customWidth="1"/>
    <col min="760" max="760" width="10.5703125" style="165" bestFit="1" customWidth="1"/>
    <col min="761" max="761" width="16.7109375" style="165" bestFit="1" customWidth="1"/>
    <col min="762" max="762" width="14.42578125" style="165" bestFit="1" customWidth="1"/>
    <col min="763" max="764" width="16.28515625" style="165" customWidth="1"/>
    <col min="765" max="766" width="22" style="165" bestFit="1" customWidth="1"/>
    <col min="767" max="767" width="23" style="165" bestFit="1" customWidth="1"/>
    <col min="768" max="776" width="0" style="165" hidden="1" customWidth="1"/>
    <col min="777" max="777" width="14.5703125" style="165" bestFit="1" customWidth="1"/>
    <col min="778" max="778" width="12.140625" style="165" bestFit="1" customWidth="1"/>
    <col min="779" max="782" width="9.140625" style="165" customWidth="1"/>
    <col min="783" max="1011" width="9.140625" style="165"/>
    <col min="1012" max="1012" width="13.5703125" style="165" bestFit="1" customWidth="1"/>
    <col min="1013" max="1013" width="15.140625" style="165" bestFit="1" customWidth="1"/>
    <col min="1014" max="1014" width="91.140625" style="165" customWidth="1"/>
    <col min="1015" max="1015" width="8.7109375" style="165" customWidth="1"/>
    <col min="1016" max="1016" width="10.5703125" style="165" bestFit="1" customWidth="1"/>
    <col min="1017" max="1017" width="16.7109375" style="165" bestFit="1" customWidth="1"/>
    <col min="1018" max="1018" width="14.42578125" style="165" bestFit="1" customWidth="1"/>
    <col min="1019" max="1020" width="16.28515625" style="165" customWidth="1"/>
    <col min="1021" max="1022" width="22" style="165" bestFit="1" customWidth="1"/>
    <col min="1023" max="1023" width="23" style="165" bestFit="1" customWidth="1"/>
    <col min="1024" max="1032" width="0" style="165" hidden="1" customWidth="1"/>
    <col min="1033" max="1033" width="14.5703125" style="165" bestFit="1" customWidth="1"/>
    <col min="1034" max="1034" width="12.140625" style="165" bestFit="1" customWidth="1"/>
    <col min="1035" max="1038" width="9.140625" style="165" customWidth="1"/>
    <col min="1039" max="1267" width="9.140625" style="165"/>
    <col min="1268" max="1268" width="13.5703125" style="165" bestFit="1" customWidth="1"/>
    <col min="1269" max="1269" width="15.140625" style="165" bestFit="1" customWidth="1"/>
    <col min="1270" max="1270" width="91.140625" style="165" customWidth="1"/>
    <col min="1271" max="1271" width="8.7109375" style="165" customWidth="1"/>
    <col min="1272" max="1272" width="10.5703125" style="165" bestFit="1" customWidth="1"/>
    <col min="1273" max="1273" width="16.7109375" style="165" bestFit="1" customWidth="1"/>
    <col min="1274" max="1274" width="14.42578125" style="165" bestFit="1" customWidth="1"/>
    <col min="1275" max="1276" width="16.28515625" style="165" customWidth="1"/>
    <col min="1277" max="1278" width="22" style="165" bestFit="1" customWidth="1"/>
    <col min="1279" max="1279" width="23" style="165" bestFit="1" customWidth="1"/>
    <col min="1280" max="1288" width="0" style="165" hidden="1" customWidth="1"/>
    <col min="1289" max="1289" width="14.5703125" style="165" bestFit="1" customWidth="1"/>
    <col min="1290" max="1290" width="12.140625" style="165" bestFit="1" customWidth="1"/>
    <col min="1291" max="1294" width="9.140625" style="165" customWidth="1"/>
    <col min="1295" max="1523" width="9.140625" style="165"/>
    <col min="1524" max="1524" width="13.5703125" style="165" bestFit="1" customWidth="1"/>
    <col min="1525" max="1525" width="15.140625" style="165" bestFit="1" customWidth="1"/>
    <col min="1526" max="1526" width="91.140625" style="165" customWidth="1"/>
    <col min="1527" max="1527" width="8.7109375" style="165" customWidth="1"/>
    <col min="1528" max="1528" width="10.5703125" style="165" bestFit="1" customWidth="1"/>
    <col min="1529" max="1529" width="16.7109375" style="165" bestFit="1" customWidth="1"/>
    <col min="1530" max="1530" width="14.42578125" style="165" bestFit="1" customWidth="1"/>
    <col min="1531" max="1532" width="16.28515625" style="165" customWidth="1"/>
    <col min="1533" max="1534" width="22" style="165" bestFit="1" customWidth="1"/>
    <col min="1535" max="1535" width="23" style="165" bestFit="1" customWidth="1"/>
    <col min="1536" max="1544" width="0" style="165" hidden="1" customWidth="1"/>
    <col min="1545" max="1545" width="14.5703125" style="165" bestFit="1" customWidth="1"/>
    <col min="1546" max="1546" width="12.140625" style="165" bestFit="1" customWidth="1"/>
    <col min="1547" max="1550" width="9.140625" style="165" customWidth="1"/>
    <col min="1551" max="1779" width="9.140625" style="165"/>
    <col min="1780" max="1780" width="13.5703125" style="165" bestFit="1" customWidth="1"/>
    <col min="1781" max="1781" width="15.140625" style="165" bestFit="1" customWidth="1"/>
    <col min="1782" max="1782" width="91.140625" style="165" customWidth="1"/>
    <col min="1783" max="1783" width="8.7109375" style="165" customWidth="1"/>
    <col min="1784" max="1784" width="10.5703125" style="165" bestFit="1" customWidth="1"/>
    <col min="1785" max="1785" width="16.7109375" style="165" bestFit="1" customWidth="1"/>
    <col min="1786" max="1786" width="14.42578125" style="165" bestFit="1" customWidth="1"/>
    <col min="1787" max="1788" width="16.28515625" style="165" customWidth="1"/>
    <col min="1789" max="1790" width="22" style="165" bestFit="1" customWidth="1"/>
    <col min="1791" max="1791" width="23" style="165" bestFit="1" customWidth="1"/>
    <col min="1792" max="1800" width="0" style="165" hidden="1" customWidth="1"/>
    <col min="1801" max="1801" width="14.5703125" style="165" bestFit="1" customWidth="1"/>
    <col min="1802" max="1802" width="12.140625" style="165" bestFit="1" customWidth="1"/>
    <col min="1803" max="1806" width="9.140625" style="165" customWidth="1"/>
    <col min="1807" max="2035" width="9.140625" style="165"/>
    <col min="2036" max="2036" width="13.5703125" style="165" bestFit="1" customWidth="1"/>
    <col min="2037" max="2037" width="15.140625" style="165" bestFit="1" customWidth="1"/>
    <col min="2038" max="2038" width="91.140625" style="165" customWidth="1"/>
    <col min="2039" max="2039" width="8.7109375" style="165" customWidth="1"/>
    <col min="2040" max="2040" width="10.5703125" style="165" bestFit="1" customWidth="1"/>
    <col min="2041" max="2041" width="16.7109375" style="165" bestFit="1" customWidth="1"/>
    <col min="2042" max="2042" width="14.42578125" style="165" bestFit="1" customWidth="1"/>
    <col min="2043" max="2044" width="16.28515625" style="165" customWidth="1"/>
    <col min="2045" max="2046" width="22" style="165" bestFit="1" customWidth="1"/>
    <col min="2047" max="2047" width="23" style="165" bestFit="1" customWidth="1"/>
    <col min="2048" max="2056" width="0" style="165" hidden="1" customWidth="1"/>
    <col min="2057" max="2057" width="14.5703125" style="165" bestFit="1" customWidth="1"/>
    <col min="2058" max="2058" width="12.140625" style="165" bestFit="1" customWidth="1"/>
    <col min="2059" max="2062" width="9.140625" style="165" customWidth="1"/>
    <col min="2063" max="2291" width="9.140625" style="165"/>
    <col min="2292" max="2292" width="13.5703125" style="165" bestFit="1" customWidth="1"/>
    <col min="2293" max="2293" width="15.140625" style="165" bestFit="1" customWidth="1"/>
    <col min="2294" max="2294" width="91.140625" style="165" customWidth="1"/>
    <col min="2295" max="2295" width="8.7109375" style="165" customWidth="1"/>
    <col min="2296" max="2296" width="10.5703125" style="165" bestFit="1" customWidth="1"/>
    <col min="2297" max="2297" width="16.7109375" style="165" bestFit="1" customWidth="1"/>
    <col min="2298" max="2298" width="14.42578125" style="165" bestFit="1" customWidth="1"/>
    <col min="2299" max="2300" width="16.28515625" style="165" customWidth="1"/>
    <col min="2301" max="2302" width="22" style="165" bestFit="1" customWidth="1"/>
    <col min="2303" max="2303" width="23" style="165" bestFit="1" customWidth="1"/>
    <col min="2304" max="2312" width="0" style="165" hidden="1" customWidth="1"/>
    <col min="2313" max="2313" width="14.5703125" style="165" bestFit="1" customWidth="1"/>
    <col min="2314" max="2314" width="12.140625" style="165" bestFit="1" customWidth="1"/>
    <col min="2315" max="2318" width="9.140625" style="165" customWidth="1"/>
    <col min="2319" max="2547" width="9.140625" style="165"/>
    <col min="2548" max="2548" width="13.5703125" style="165" bestFit="1" customWidth="1"/>
    <col min="2549" max="2549" width="15.140625" style="165" bestFit="1" customWidth="1"/>
    <col min="2550" max="2550" width="91.140625" style="165" customWidth="1"/>
    <col min="2551" max="2551" width="8.7109375" style="165" customWidth="1"/>
    <col min="2552" max="2552" width="10.5703125" style="165" bestFit="1" customWidth="1"/>
    <col min="2553" max="2553" width="16.7109375" style="165" bestFit="1" customWidth="1"/>
    <col min="2554" max="2554" width="14.42578125" style="165" bestFit="1" customWidth="1"/>
    <col min="2555" max="2556" width="16.28515625" style="165" customWidth="1"/>
    <col min="2557" max="2558" width="22" style="165" bestFit="1" customWidth="1"/>
    <col min="2559" max="2559" width="23" style="165" bestFit="1" customWidth="1"/>
    <col min="2560" max="2568" width="0" style="165" hidden="1" customWidth="1"/>
    <col min="2569" max="2569" width="14.5703125" style="165" bestFit="1" customWidth="1"/>
    <col min="2570" max="2570" width="12.140625" style="165" bestFit="1" customWidth="1"/>
    <col min="2571" max="2574" width="9.140625" style="165" customWidth="1"/>
    <col min="2575" max="2803" width="9.140625" style="165"/>
    <col min="2804" max="2804" width="13.5703125" style="165" bestFit="1" customWidth="1"/>
    <col min="2805" max="2805" width="15.140625" style="165" bestFit="1" customWidth="1"/>
    <col min="2806" max="2806" width="91.140625" style="165" customWidth="1"/>
    <col min="2807" max="2807" width="8.7109375" style="165" customWidth="1"/>
    <col min="2808" max="2808" width="10.5703125" style="165" bestFit="1" customWidth="1"/>
    <col min="2809" max="2809" width="16.7109375" style="165" bestFit="1" customWidth="1"/>
    <col min="2810" max="2810" width="14.42578125" style="165" bestFit="1" customWidth="1"/>
    <col min="2811" max="2812" width="16.28515625" style="165" customWidth="1"/>
    <col min="2813" max="2814" width="22" style="165" bestFit="1" customWidth="1"/>
    <col min="2815" max="2815" width="23" style="165" bestFit="1" customWidth="1"/>
    <col min="2816" max="2824" width="0" style="165" hidden="1" customWidth="1"/>
    <col min="2825" max="2825" width="14.5703125" style="165" bestFit="1" customWidth="1"/>
    <col min="2826" max="2826" width="12.140625" style="165" bestFit="1" customWidth="1"/>
    <col min="2827" max="2830" width="9.140625" style="165" customWidth="1"/>
    <col min="2831" max="3059" width="9.140625" style="165"/>
    <col min="3060" max="3060" width="13.5703125" style="165" bestFit="1" customWidth="1"/>
    <col min="3061" max="3061" width="15.140625" style="165" bestFit="1" customWidth="1"/>
    <col min="3062" max="3062" width="91.140625" style="165" customWidth="1"/>
    <col min="3063" max="3063" width="8.7109375" style="165" customWidth="1"/>
    <col min="3064" max="3064" width="10.5703125" style="165" bestFit="1" customWidth="1"/>
    <col min="3065" max="3065" width="16.7109375" style="165" bestFit="1" customWidth="1"/>
    <col min="3066" max="3066" width="14.42578125" style="165" bestFit="1" customWidth="1"/>
    <col min="3067" max="3068" width="16.28515625" style="165" customWidth="1"/>
    <col min="3069" max="3070" width="22" style="165" bestFit="1" customWidth="1"/>
    <col min="3071" max="3071" width="23" style="165" bestFit="1" customWidth="1"/>
    <col min="3072" max="3080" width="0" style="165" hidden="1" customWidth="1"/>
    <col min="3081" max="3081" width="14.5703125" style="165" bestFit="1" customWidth="1"/>
    <col min="3082" max="3082" width="12.140625" style="165" bestFit="1" customWidth="1"/>
    <col min="3083" max="3086" width="9.140625" style="165" customWidth="1"/>
    <col min="3087" max="3315" width="9.140625" style="165"/>
    <col min="3316" max="3316" width="13.5703125" style="165" bestFit="1" customWidth="1"/>
    <col min="3317" max="3317" width="15.140625" style="165" bestFit="1" customWidth="1"/>
    <col min="3318" max="3318" width="91.140625" style="165" customWidth="1"/>
    <col min="3319" max="3319" width="8.7109375" style="165" customWidth="1"/>
    <col min="3320" max="3320" width="10.5703125" style="165" bestFit="1" customWidth="1"/>
    <col min="3321" max="3321" width="16.7109375" style="165" bestFit="1" customWidth="1"/>
    <col min="3322" max="3322" width="14.42578125" style="165" bestFit="1" customWidth="1"/>
    <col min="3323" max="3324" width="16.28515625" style="165" customWidth="1"/>
    <col min="3325" max="3326" width="22" style="165" bestFit="1" customWidth="1"/>
    <col min="3327" max="3327" width="23" style="165" bestFit="1" customWidth="1"/>
    <col min="3328" max="3336" width="0" style="165" hidden="1" customWidth="1"/>
    <col min="3337" max="3337" width="14.5703125" style="165" bestFit="1" customWidth="1"/>
    <col min="3338" max="3338" width="12.140625" style="165" bestFit="1" customWidth="1"/>
    <col min="3339" max="3342" width="9.140625" style="165" customWidth="1"/>
    <col min="3343" max="3571" width="9.140625" style="165"/>
    <col min="3572" max="3572" width="13.5703125" style="165" bestFit="1" customWidth="1"/>
    <col min="3573" max="3573" width="15.140625" style="165" bestFit="1" customWidth="1"/>
    <col min="3574" max="3574" width="91.140625" style="165" customWidth="1"/>
    <col min="3575" max="3575" width="8.7109375" style="165" customWidth="1"/>
    <col min="3576" max="3576" width="10.5703125" style="165" bestFit="1" customWidth="1"/>
    <col min="3577" max="3577" width="16.7109375" style="165" bestFit="1" customWidth="1"/>
    <col min="3578" max="3578" width="14.42578125" style="165" bestFit="1" customWidth="1"/>
    <col min="3579" max="3580" width="16.28515625" style="165" customWidth="1"/>
    <col min="3581" max="3582" width="22" style="165" bestFit="1" customWidth="1"/>
    <col min="3583" max="3583" width="23" style="165" bestFit="1" customWidth="1"/>
    <col min="3584" max="3592" width="0" style="165" hidden="1" customWidth="1"/>
    <col min="3593" max="3593" width="14.5703125" style="165" bestFit="1" customWidth="1"/>
    <col min="3594" max="3594" width="12.140625" style="165" bestFit="1" customWidth="1"/>
    <col min="3595" max="3598" width="9.140625" style="165" customWidth="1"/>
    <col min="3599" max="3827" width="9.140625" style="165"/>
    <col min="3828" max="3828" width="13.5703125" style="165" bestFit="1" customWidth="1"/>
    <col min="3829" max="3829" width="15.140625" style="165" bestFit="1" customWidth="1"/>
    <col min="3830" max="3830" width="91.140625" style="165" customWidth="1"/>
    <col min="3831" max="3831" width="8.7109375" style="165" customWidth="1"/>
    <col min="3832" max="3832" width="10.5703125" style="165" bestFit="1" customWidth="1"/>
    <col min="3833" max="3833" width="16.7109375" style="165" bestFit="1" customWidth="1"/>
    <col min="3834" max="3834" width="14.42578125" style="165" bestFit="1" customWidth="1"/>
    <col min="3835" max="3836" width="16.28515625" style="165" customWidth="1"/>
    <col min="3837" max="3838" width="22" style="165" bestFit="1" customWidth="1"/>
    <col min="3839" max="3839" width="23" style="165" bestFit="1" customWidth="1"/>
    <col min="3840" max="3848" width="0" style="165" hidden="1" customWidth="1"/>
    <col min="3849" max="3849" width="14.5703125" style="165" bestFit="1" customWidth="1"/>
    <col min="3850" max="3850" width="12.140625" style="165" bestFit="1" customWidth="1"/>
    <col min="3851" max="3854" width="9.140625" style="165" customWidth="1"/>
    <col min="3855" max="4083" width="9.140625" style="165"/>
    <col min="4084" max="4084" width="13.5703125" style="165" bestFit="1" customWidth="1"/>
    <col min="4085" max="4085" width="15.140625" style="165" bestFit="1" customWidth="1"/>
    <col min="4086" max="4086" width="91.140625" style="165" customWidth="1"/>
    <col min="4087" max="4087" width="8.7109375" style="165" customWidth="1"/>
    <col min="4088" max="4088" width="10.5703125" style="165" bestFit="1" customWidth="1"/>
    <col min="4089" max="4089" width="16.7109375" style="165" bestFit="1" customWidth="1"/>
    <col min="4090" max="4090" width="14.42578125" style="165" bestFit="1" customWidth="1"/>
    <col min="4091" max="4092" width="16.28515625" style="165" customWidth="1"/>
    <col min="4093" max="4094" width="22" style="165" bestFit="1" customWidth="1"/>
    <col min="4095" max="4095" width="23" style="165" bestFit="1" customWidth="1"/>
    <col min="4096" max="4104" width="0" style="165" hidden="1" customWidth="1"/>
    <col min="4105" max="4105" width="14.5703125" style="165" bestFit="1" customWidth="1"/>
    <col min="4106" max="4106" width="12.140625" style="165" bestFit="1" customWidth="1"/>
    <col min="4107" max="4110" width="9.140625" style="165" customWidth="1"/>
    <col min="4111" max="4339" width="9.140625" style="165"/>
    <col min="4340" max="4340" width="13.5703125" style="165" bestFit="1" customWidth="1"/>
    <col min="4341" max="4341" width="15.140625" style="165" bestFit="1" customWidth="1"/>
    <col min="4342" max="4342" width="91.140625" style="165" customWidth="1"/>
    <col min="4343" max="4343" width="8.7109375" style="165" customWidth="1"/>
    <col min="4344" max="4344" width="10.5703125" style="165" bestFit="1" customWidth="1"/>
    <col min="4345" max="4345" width="16.7109375" style="165" bestFit="1" customWidth="1"/>
    <col min="4346" max="4346" width="14.42578125" style="165" bestFit="1" customWidth="1"/>
    <col min="4347" max="4348" width="16.28515625" style="165" customWidth="1"/>
    <col min="4349" max="4350" width="22" style="165" bestFit="1" customWidth="1"/>
    <col min="4351" max="4351" width="23" style="165" bestFit="1" customWidth="1"/>
    <col min="4352" max="4360" width="0" style="165" hidden="1" customWidth="1"/>
    <col min="4361" max="4361" width="14.5703125" style="165" bestFit="1" customWidth="1"/>
    <col min="4362" max="4362" width="12.140625" style="165" bestFit="1" customWidth="1"/>
    <col min="4363" max="4366" width="9.140625" style="165" customWidth="1"/>
    <col min="4367" max="4595" width="9.140625" style="165"/>
    <col min="4596" max="4596" width="13.5703125" style="165" bestFit="1" customWidth="1"/>
    <col min="4597" max="4597" width="15.140625" style="165" bestFit="1" customWidth="1"/>
    <col min="4598" max="4598" width="91.140625" style="165" customWidth="1"/>
    <col min="4599" max="4599" width="8.7109375" style="165" customWidth="1"/>
    <col min="4600" max="4600" width="10.5703125" style="165" bestFit="1" customWidth="1"/>
    <col min="4601" max="4601" width="16.7109375" style="165" bestFit="1" customWidth="1"/>
    <col min="4602" max="4602" width="14.42578125" style="165" bestFit="1" customWidth="1"/>
    <col min="4603" max="4604" width="16.28515625" style="165" customWidth="1"/>
    <col min="4605" max="4606" width="22" style="165" bestFit="1" customWidth="1"/>
    <col min="4607" max="4607" width="23" style="165" bestFit="1" customWidth="1"/>
    <col min="4608" max="4616" width="0" style="165" hidden="1" customWidth="1"/>
    <col min="4617" max="4617" width="14.5703125" style="165" bestFit="1" customWidth="1"/>
    <col min="4618" max="4618" width="12.140625" style="165" bestFit="1" customWidth="1"/>
    <col min="4619" max="4622" width="9.140625" style="165" customWidth="1"/>
    <col min="4623" max="4851" width="9.140625" style="165"/>
    <col min="4852" max="4852" width="13.5703125" style="165" bestFit="1" customWidth="1"/>
    <col min="4853" max="4853" width="15.140625" style="165" bestFit="1" customWidth="1"/>
    <col min="4854" max="4854" width="91.140625" style="165" customWidth="1"/>
    <col min="4855" max="4855" width="8.7109375" style="165" customWidth="1"/>
    <col min="4856" max="4856" width="10.5703125" style="165" bestFit="1" customWidth="1"/>
    <col min="4857" max="4857" width="16.7109375" style="165" bestFit="1" customWidth="1"/>
    <col min="4858" max="4858" width="14.42578125" style="165" bestFit="1" customWidth="1"/>
    <col min="4859" max="4860" width="16.28515625" style="165" customWidth="1"/>
    <col min="4861" max="4862" width="22" style="165" bestFit="1" customWidth="1"/>
    <col min="4863" max="4863" width="23" style="165" bestFit="1" customWidth="1"/>
    <col min="4864" max="4872" width="0" style="165" hidden="1" customWidth="1"/>
    <col min="4873" max="4873" width="14.5703125" style="165" bestFit="1" customWidth="1"/>
    <col min="4874" max="4874" width="12.140625" style="165" bestFit="1" customWidth="1"/>
    <col min="4875" max="4878" width="9.140625" style="165" customWidth="1"/>
    <col min="4879" max="5107" width="9.140625" style="165"/>
    <col min="5108" max="5108" width="13.5703125" style="165" bestFit="1" customWidth="1"/>
    <col min="5109" max="5109" width="15.140625" style="165" bestFit="1" customWidth="1"/>
    <col min="5110" max="5110" width="91.140625" style="165" customWidth="1"/>
    <col min="5111" max="5111" width="8.7109375" style="165" customWidth="1"/>
    <col min="5112" max="5112" width="10.5703125" style="165" bestFit="1" customWidth="1"/>
    <col min="5113" max="5113" width="16.7109375" style="165" bestFit="1" customWidth="1"/>
    <col min="5114" max="5114" width="14.42578125" style="165" bestFit="1" customWidth="1"/>
    <col min="5115" max="5116" width="16.28515625" style="165" customWidth="1"/>
    <col min="5117" max="5118" width="22" style="165" bestFit="1" customWidth="1"/>
    <col min="5119" max="5119" width="23" style="165" bestFit="1" customWidth="1"/>
    <col min="5120" max="5128" width="0" style="165" hidden="1" customWidth="1"/>
    <col min="5129" max="5129" width="14.5703125" style="165" bestFit="1" customWidth="1"/>
    <col min="5130" max="5130" width="12.140625" style="165" bestFit="1" customWidth="1"/>
    <col min="5131" max="5134" width="9.140625" style="165" customWidth="1"/>
    <col min="5135" max="5363" width="9.140625" style="165"/>
    <col min="5364" max="5364" width="13.5703125" style="165" bestFit="1" customWidth="1"/>
    <col min="5365" max="5365" width="15.140625" style="165" bestFit="1" customWidth="1"/>
    <col min="5366" max="5366" width="91.140625" style="165" customWidth="1"/>
    <col min="5367" max="5367" width="8.7109375" style="165" customWidth="1"/>
    <col min="5368" max="5368" width="10.5703125" style="165" bestFit="1" customWidth="1"/>
    <col min="5369" max="5369" width="16.7109375" style="165" bestFit="1" customWidth="1"/>
    <col min="5370" max="5370" width="14.42578125" style="165" bestFit="1" customWidth="1"/>
    <col min="5371" max="5372" width="16.28515625" style="165" customWidth="1"/>
    <col min="5373" max="5374" width="22" style="165" bestFit="1" customWidth="1"/>
    <col min="5375" max="5375" width="23" style="165" bestFit="1" customWidth="1"/>
    <col min="5376" max="5384" width="0" style="165" hidden="1" customWidth="1"/>
    <col min="5385" max="5385" width="14.5703125" style="165" bestFit="1" customWidth="1"/>
    <col min="5386" max="5386" width="12.140625" style="165" bestFit="1" customWidth="1"/>
    <col min="5387" max="5390" width="9.140625" style="165" customWidth="1"/>
    <col min="5391" max="5619" width="9.140625" style="165"/>
    <col min="5620" max="5620" width="13.5703125" style="165" bestFit="1" customWidth="1"/>
    <col min="5621" max="5621" width="15.140625" style="165" bestFit="1" customWidth="1"/>
    <col min="5622" max="5622" width="91.140625" style="165" customWidth="1"/>
    <col min="5623" max="5623" width="8.7109375" style="165" customWidth="1"/>
    <col min="5624" max="5624" width="10.5703125" style="165" bestFit="1" customWidth="1"/>
    <col min="5625" max="5625" width="16.7109375" style="165" bestFit="1" customWidth="1"/>
    <col min="5626" max="5626" width="14.42578125" style="165" bestFit="1" customWidth="1"/>
    <col min="5627" max="5628" width="16.28515625" style="165" customWidth="1"/>
    <col min="5629" max="5630" width="22" style="165" bestFit="1" customWidth="1"/>
    <col min="5631" max="5631" width="23" style="165" bestFit="1" customWidth="1"/>
    <col min="5632" max="5640" width="0" style="165" hidden="1" customWidth="1"/>
    <col min="5641" max="5641" width="14.5703125" style="165" bestFit="1" customWidth="1"/>
    <col min="5642" max="5642" width="12.140625" style="165" bestFit="1" customWidth="1"/>
    <col min="5643" max="5646" width="9.140625" style="165" customWidth="1"/>
    <col min="5647" max="5875" width="9.140625" style="165"/>
    <col min="5876" max="5876" width="13.5703125" style="165" bestFit="1" customWidth="1"/>
    <col min="5877" max="5877" width="15.140625" style="165" bestFit="1" customWidth="1"/>
    <col min="5878" max="5878" width="91.140625" style="165" customWidth="1"/>
    <col min="5879" max="5879" width="8.7109375" style="165" customWidth="1"/>
    <col min="5880" max="5880" width="10.5703125" style="165" bestFit="1" customWidth="1"/>
    <col min="5881" max="5881" width="16.7109375" style="165" bestFit="1" customWidth="1"/>
    <col min="5882" max="5882" width="14.42578125" style="165" bestFit="1" customWidth="1"/>
    <col min="5883" max="5884" width="16.28515625" style="165" customWidth="1"/>
    <col min="5885" max="5886" width="22" style="165" bestFit="1" customWidth="1"/>
    <col min="5887" max="5887" width="23" style="165" bestFit="1" customWidth="1"/>
    <col min="5888" max="5896" width="0" style="165" hidden="1" customWidth="1"/>
    <col min="5897" max="5897" width="14.5703125" style="165" bestFit="1" customWidth="1"/>
    <col min="5898" max="5898" width="12.140625" style="165" bestFit="1" customWidth="1"/>
    <col min="5899" max="5902" width="9.140625" style="165" customWidth="1"/>
    <col min="5903" max="6131" width="9.140625" style="165"/>
    <col min="6132" max="6132" width="13.5703125" style="165" bestFit="1" customWidth="1"/>
    <col min="6133" max="6133" width="15.140625" style="165" bestFit="1" customWidth="1"/>
    <col min="6134" max="6134" width="91.140625" style="165" customWidth="1"/>
    <col min="6135" max="6135" width="8.7109375" style="165" customWidth="1"/>
    <col min="6136" max="6136" width="10.5703125" style="165" bestFit="1" customWidth="1"/>
    <col min="6137" max="6137" width="16.7109375" style="165" bestFit="1" customWidth="1"/>
    <col min="6138" max="6138" width="14.42578125" style="165" bestFit="1" customWidth="1"/>
    <col min="6139" max="6140" width="16.28515625" style="165" customWidth="1"/>
    <col min="6141" max="6142" width="22" style="165" bestFit="1" customWidth="1"/>
    <col min="6143" max="6143" width="23" style="165" bestFit="1" customWidth="1"/>
    <col min="6144" max="6152" width="0" style="165" hidden="1" customWidth="1"/>
    <col min="6153" max="6153" width="14.5703125" style="165" bestFit="1" customWidth="1"/>
    <col min="6154" max="6154" width="12.140625" style="165" bestFit="1" customWidth="1"/>
    <col min="6155" max="6158" width="9.140625" style="165" customWidth="1"/>
    <col min="6159" max="6387" width="9.140625" style="165"/>
    <col min="6388" max="6388" width="13.5703125" style="165" bestFit="1" customWidth="1"/>
    <col min="6389" max="6389" width="15.140625" style="165" bestFit="1" customWidth="1"/>
    <col min="6390" max="6390" width="91.140625" style="165" customWidth="1"/>
    <col min="6391" max="6391" width="8.7109375" style="165" customWidth="1"/>
    <col min="6392" max="6392" width="10.5703125" style="165" bestFit="1" customWidth="1"/>
    <col min="6393" max="6393" width="16.7109375" style="165" bestFit="1" customWidth="1"/>
    <col min="6394" max="6394" width="14.42578125" style="165" bestFit="1" customWidth="1"/>
    <col min="6395" max="6396" width="16.28515625" style="165" customWidth="1"/>
    <col min="6397" max="6398" width="22" style="165" bestFit="1" customWidth="1"/>
    <col min="6399" max="6399" width="23" style="165" bestFit="1" customWidth="1"/>
    <col min="6400" max="6408" width="0" style="165" hidden="1" customWidth="1"/>
    <col min="6409" max="6409" width="14.5703125" style="165" bestFit="1" customWidth="1"/>
    <col min="6410" max="6410" width="12.140625" style="165" bestFit="1" customWidth="1"/>
    <col min="6411" max="6414" width="9.140625" style="165" customWidth="1"/>
    <col min="6415" max="6643" width="9.140625" style="165"/>
    <col min="6644" max="6644" width="13.5703125" style="165" bestFit="1" customWidth="1"/>
    <col min="6645" max="6645" width="15.140625" style="165" bestFit="1" customWidth="1"/>
    <col min="6646" max="6646" width="91.140625" style="165" customWidth="1"/>
    <col min="6647" max="6647" width="8.7109375" style="165" customWidth="1"/>
    <col min="6648" max="6648" width="10.5703125" style="165" bestFit="1" customWidth="1"/>
    <col min="6649" max="6649" width="16.7109375" style="165" bestFit="1" customWidth="1"/>
    <col min="6650" max="6650" width="14.42578125" style="165" bestFit="1" customWidth="1"/>
    <col min="6651" max="6652" width="16.28515625" style="165" customWidth="1"/>
    <col min="6653" max="6654" width="22" style="165" bestFit="1" customWidth="1"/>
    <col min="6655" max="6655" width="23" style="165" bestFit="1" customWidth="1"/>
    <col min="6656" max="6664" width="0" style="165" hidden="1" customWidth="1"/>
    <col min="6665" max="6665" width="14.5703125" style="165" bestFit="1" customWidth="1"/>
    <col min="6666" max="6666" width="12.140625" style="165" bestFit="1" customWidth="1"/>
    <col min="6667" max="6670" width="9.140625" style="165" customWidth="1"/>
    <col min="6671" max="6899" width="9.140625" style="165"/>
    <col min="6900" max="6900" width="13.5703125" style="165" bestFit="1" customWidth="1"/>
    <col min="6901" max="6901" width="15.140625" style="165" bestFit="1" customWidth="1"/>
    <col min="6902" max="6902" width="91.140625" style="165" customWidth="1"/>
    <col min="6903" max="6903" width="8.7109375" style="165" customWidth="1"/>
    <col min="6904" max="6904" width="10.5703125" style="165" bestFit="1" customWidth="1"/>
    <col min="6905" max="6905" width="16.7109375" style="165" bestFit="1" customWidth="1"/>
    <col min="6906" max="6906" width="14.42578125" style="165" bestFit="1" customWidth="1"/>
    <col min="6907" max="6908" width="16.28515625" style="165" customWidth="1"/>
    <col min="6909" max="6910" width="22" style="165" bestFit="1" customWidth="1"/>
    <col min="6911" max="6911" width="23" style="165" bestFit="1" customWidth="1"/>
    <col min="6912" max="6920" width="0" style="165" hidden="1" customWidth="1"/>
    <col min="6921" max="6921" width="14.5703125" style="165" bestFit="1" customWidth="1"/>
    <col min="6922" max="6922" width="12.140625" style="165" bestFit="1" customWidth="1"/>
    <col min="6923" max="6926" width="9.140625" style="165" customWidth="1"/>
    <col min="6927" max="7155" width="9.140625" style="165"/>
    <col min="7156" max="7156" width="13.5703125" style="165" bestFit="1" customWidth="1"/>
    <col min="7157" max="7157" width="15.140625" style="165" bestFit="1" customWidth="1"/>
    <col min="7158" max="7158" width="91.140625" style="165" customWidth="1"/>
    <col min="7159" max="7159" width="8.7109375" style="165" customWidth="1"/>
    <col min="7160" max="7160" width="10.5703125" style="165" bestFit="1" customWidth="1"/>
    <col min="7161" max="7161" width="16.7109375" style="165" bestFit="1" customWidth="1"/>
    <col min="7162" max="7162" width="14.42578125" style="165" bestFit="1" customWidth="1"/>
    <col min="7163" max="7164" width="16.28515625" style="165" customWidth="1"/>
    <col min="7165" max="7166" width="22" style="165" bestFit="1" customWidth="1"/>
    <col min="7167" max="7167" width="23" style="165" bestFit="1" customWidth="1"/>
    <col min="7168" max="7176" width="0" style="165" hidden="1" customWidth="1"/>
    <col min="7177" max="7177" width="14.5703125" style="165" bestFit="1" customWidth="1"/>
    <col min="7178" max="7178" width="12.140625" style="165" bestFit="1" customWidth="1"/>
    <col min="7179" max="7182" width="9.140625" style="165" customWidth="1"/>
    <col min="7183" max="7411" width="9.140625" style="165"/>
    <col min="7412" max="7412" width="13.5703125" style="165" bestFit="1" customWidth="1"/>
    <col min="7413" max="7413" width="15.140625" style="165" bestFit="1" customWidth="1"/>
    <col min="7414" max="7414" width="91.140625" style="165" customWidth="1"/>
    <col min="7415" max="7415" width="8.7109375" style="165" customWidth="1"/>
    <col min="7416" max="7416" width="10.5703125" style="165" bestFit="1" customWidth="1"/>
    <col min="7417" max="7417" width="16.7109375" style="165" bestFit="1" customWidth="1"/>
    <col min="7418" max="7418" width="14.42578125" style="165" bestFit="1" customWidth="1"/>
    <col min="7419" max="7420" width="16.28515625" style="165" customWidth="1"/>
    <col min="7421" max="7422" width="22" style="165" bestFit="1" customWidth="1"/>
    <col min="7423" max="7423" width="23" style="165" bestFit="1" customWidth="1"/>
    <col min="7424" max="7432" width="0" style="165" hidden="1" customWidth="1"/>
    <col min="7433" max="7433" width="14.5703125" style="165" bestFit="1" customWidth="1"/>
    <col min="7434" max="7434" width="12.140625" style="165" bestFit="1" customWidth="1"/>
    <col min="7435" max="7438" width="9.140625" style="165" customWidth="1"/>
    <col min="7439" max="7667" width="9.140625" style="165"/>
    <col min="7668" max="7668" width="13.5703125" style="165" bestFit="1" customWidth="1"/>
    <col min="7669" max="7669" width="15.140625" style="165" bestFit="1" customWidth="1"/>
    <col min="7670" max="7670" width="91.140625" style="165" customWidth="1"/>
    <col min="7671" max="7671" width="8.7109375" style="165" customWidth="1"/>
    <col min="7672" max="7672" width="10.5703125" style="165" bestFit="1" customWidth="1"/>
    <col min="7673" max="7673" width="16.7109375" style="165" bestFit="1" customWidth="1"/>
    <col min="7674" max="7674" width="14.42578125" style="165" bestFit="1" customWidth="1"/>
    <col min="7675" max="7676" width="16.28515625" style="165" customWidth="1"/>
    <col min="7677" max="7678" width="22" style="165" bestFit="1" customWidth="1"/>
    <col min="7679" max="7679" width="23" style="165" bestFit="1" customWidth="1"/>
    <col min="7680" max="7688" width="0" style="165" hidden="1" customWidth="1"/>
    <col min="7689" max="7689" width="14.5703125" style="165" bestFit="1" customWidth="1"/>
    <col min="7690" max="7690" width="12.140625" style="165" bestFit="1" customWidth="1"/>
    <col min="7691" max="7694" width="9.140625" style="165" customWidth="1"/>
    <col min="7695" max="7923" width="9.140625" style="165"/>
    <col min="7924" max="7924" width="13.5703125" style="165" bestFit="1" customWidth="1"/>
    <col min="7925" max="7925" width="15.140625" style="165" bestFit="1" customWidth="1"/>
    <col min="7926" max="7926" width="91.140625" style="165" customWidth="1"/>
    <col min="7927" max="7927" width="8.7109375" style="165" customWidth="1"/>
    <col min="7928" max="7928" width="10.5703125" style="165" bestFit="1" customWidth="1"/>
    <col min="7929" max="7929" width="16.7109375" style="165" bestFit="1" customWidth="1"/>
    <col min="7930" max="7930" width="14.42578125" style="165" bestFit="1" customWidth="1"/>
    <col min="7931" max="7932" width="16.28515625" style="165" customWidth="1"/>
    <col min="7933" max="7934" width="22" style="165" bestFit="1" customWidth="1"/>
    <col min="7935" max="7935" width="23" style="165" bestFit="1" customWidth="1"/>
    <col min="7936" max="7944" width="0" style="165" hidden="1" customWidth="1"/>
    <col min="7945" max="7945" width="14.5703125" style="165" bestFit="1" customWidth="1"/>
    <col min="7946" max="7946" width="12.140625" style="165" bestFit="1" customWidth="1"/>
    <col min="7947" max="7950" width="9.140625" style="165" customWidth="1"/>
    <col min="7951" max="8179" width="9.140625" style="165"/>
    <col min="8180" max="8180" width="13.5703125" style="165" bestFit="1" customWidth="1"/>
    <col min="8181" max="8181" width="15.140625" style="165" bestFit="1" customWidth="1"/>
    <col min="8182" max="8182" width="91.140625" style="165" customWidth="1"/>
    <col min="8183" max="8183" width="8.7109375" style="165" customWidth="1"/>
    <col min="8184" max="8184" width="10.5703125" style="165" bestFit="1" customWidth="1"/>
    <col min="8185" max="8185" width="16.7109375" style="165" bestFit="1" customWidth="1"/>
    <col min="8186" max="8186" width="14.42578125" style="165" bestFit="1" customWidth="1"/>
    <col min="8187" max="8188" width="16.28515625" style="165" customWidth="1"/>
    <col min="8189" max="8190" width="22" style="165" bestFit="1" customWidth="1"/>
    <col min="8191" max="8191" width="23" style="165" bestFit="1" customWidth="1"/>
    <col min="8192" max="8200" width="0" style="165" hidden="1" customWidth="1"/>
    <col min="8201" max="8201" width="14.5703125" style="165" bestFit="1" customWidth="1"/>
    <col min="8202" max="8202" width="12.140625" style="165" bestFit="1" customWidth="1"/>
    <col min="8203" max="8206" width="9.140625" style="165" customWidth="1"/>
    <col min="8207" max="8435" width="9.140625" style="165"/>
    <col min="8436" max="8436" width="13.5703125" style="165" bestFit="1" customWidth="1"/>
    <col min="8437" max="8437" width="15.140625" style="165" bestFit="1" customWidth="1"/>
    <col min="8438" max="8438" width="91.140625" style="165" customWidth="1"/>
    <col min="8439" max="8439" width="8.7109375" style="165" customWidth="1"/>
    <col min="8440" max="8440" width="10.5703125" style="165" bestFit="1" customWidth="1"/>
    <col min="8441" max="8441" width="16.7109375" style="165" bestFit="1" customWidth="1"/>
    <col min="8442" max="8442" width="14.42578125" style="165" bestFit="1" customWidth="1"/>
    <col min="8443" max="8444" width="16.28515625" style="165" customWidth="1"/>
    <col min="8445" max="8446" width="22" style="165" bestFit="1" customWidth="1"/>
    <col min="8447" max="8447" width="23" style="165" bestFit="1" customWidth="1"/>
    <col min="8448" max="8456" width="0" style="165" hidden="1" customWidth="1"/>
    <col min="8457" max="8457" width="14.5703125" style="165" bestFit="1" customWidth="1"/>
    <col min="8458" max="8458" width="12.140625" style="165" bestFit="1" customWidth="1"/>
    <col min="8459" max="8462" width="9.140625" style="165" customWidth="1"/>
    <col min="8463" max="8691" width="9.140625" style="165"/>
    <col min="8692" max="8692" width="13.5703125" style="165" bestFit="1" customWidth="1"/>
    <col min="8693" max="8693" width="15.140625" style="165" bestFit="1" customWidth="1"/>
    <col min="8694" max="8694" width="91.140625" style="165" customWidth="1"/>
    <col min="8695" max="8695" width="8.7109375" style="165" customWidth="1"/>
    <col min="8696" max="8696" width="10.5703125" style="165" bestFit="1" customWidth="1"/>
    <col min="8697" max="8697" width="16.7109375" style="165" bestFit="1" customWidth="1"/>
    <col min="8698" max="8698" width="14.42578125" style="165" bestFit="1" customWidth="1"/>
    <col min="8699" max="8700" width="16.28515625" style="165" customWidth="1"/>
    <col min="8701" max="8702" width="22" style="165" bestFit="1" customWidth="1"/>
    <col min="8703" max="8703" width="23" style="165" bestFit="1" customWidth="1"/>
    <col min="8704" max="8712" width="0" style="165" hidden="1" customWidth="1"/>
    <col min="8713" max="8713" width="14.5703125" style="165" bestFit="1" customWidth="1"/>
    <col min="8714" max="8714" width="12.140625" style="165" bestFit="1" customWidth="1"/>
    <col min="8715" max="8718" width="9.140625" style="165" customWidth="1"/>
    <col min="8719" max="8947" width="9.140625" style="165"/>
    <col min="8948" max="8948" width="13.5703125" style="165" bestFit="1" customWidth="1"/>
    <col min="8949" max="8949" width="15.140625" style="165" bestFit="1" customWidth="1"/>
    <col min="8950" max="8950" width="91.140625" style="165" customWidth="1"/>
    <col min="8951" max="8951" width="8.7109375" style="165" customWidth="1"/>
    <col min="8952" max="8952" width="10.5703125" style="165" bestFit="1" customWidth="1"/>
    <col min="8953" max="8953" width="16.7109375" style="165" bestFit="1" customWidth="1"/>
    <col min="8954" max="8954" width="14.42578125" style="165" bestFit="1" customWidth="1"/>
    <col min="8955" max="8956" width="16.28515625" style="165" customWidth="1"/>
    <col min="8957" max="8958" width="22" style="165" bestFit="1" customWidth="1"/>
    <col min="8959" max="8959" width="23" style="165" bestFit="1" customWidth="1"/>
    <col min="8960" max="8968" width="0" style="165" hidden="1" customWidth="1"/>
    <col min="8969" max="8969" width="14.5703125" style="165" bestFit="1" customWidth="1"/>
    <col min="8970" max="8970" width="12.140625" style="165" bestFit="1" customWidth="1"/>
    <col min="8971" max="8974" width="9.140625" style="165" customWidth="1"/>
    <col min="8975" max="9203" width="9.140625" style="165"/>
    <col min="9204" max="9204" width="13.5703125" style="165" bestFit="1" customWidth="1"/>
    <col min="9205" max="9205" width="15.140625" style="165" bestFit="1" customWidth="1"/>
    <col min="9206" max="9206" width="91.140625" style="165" customWidth="1"/>
    <col min="9207" max="9207" width="8.7109375" style="165" customWidth="1"/>
    <col min="9208" max="9208" width="10.5703125" style="165" bestFit="1" customWidth="1"/>
    <col min="9209" max="9209" width="16.7109375" style="165" bestFit="1" customWidth="1"/>
    <col min="9210" max="9210" width="14.42578125" style="165" bestFit="1" customWidth="1"/>
    <col min="9211" max="9212" width="16.28515625" style="165" customWidth="1"/>
    <col min="9213" max="9214" width="22" style="165" bestFit="1" customWidth="1"/>
    <col min="9215" max="9215" width="23" style="165" bestFit="1" customWidth="1"/>
    <col min="9216" max="9224" width="0" style="165" hidden="1" customWidth="1"/>
    <col min="9225" max="9225" width="14.5703125" style="165" bestFit="1" customWidth="1"/>
    <col min="9226" max="9226" width="12.140625" style="165" bestFit="1" customWidth="1"/>
    <col min="9227" max="9230" width="9.140625" style="165" customWidth="1"/>
    <col min="9231" max="9459" width="9.140625" style="165"/>
    <col min="9460" max="9460" width="13.5703125" style="165" bestFit="1" customWidth="1"/>
    <col min="9461" max="9461" width="15.140625" style="165" bestFit="1" customWidth="1"/>
    <col min="9462" max="9462" width="91.140625" style="165" customWidth="1"/>
    <col min="9463" max="9463" width="8.7109375" style="165" customWidth="1"/>
    <col min="9464" max="9464" width="10.5703125" style="165" bestFit="1" customWidth="1"/>
    <col min="9465" max="9465" width="16.7109375" style="165" bestFit="1" customWidth="1"/>
    <col min="9466" max="9466" width="14.42578125" style="165" bestFit="1" customWidth="1"/>
    <col min="9467" max="9468" width="16.28515625" style="165" customWidth="1"/>
    <col min="9469" max="9470" width="22" style="165" bestFit="1" customWidth="1"/>
    <col min="9471" max="9471" width="23" style="165" bestFit="1" customWidth="1"/>
    <col min="9472" max="9480" width="0" style="165" hidden="1" customWidth="1"/>
    <col min="9481" max="9481" width="14.5703125" style="165" bestFit="1" customWidth="1"/>
    <col min="9482" max="9482" width="12.140625" style="165" bestFit="1" customWidth="1"/>
    <col min="9483" max="9486" width="9.140625" style="165" customWidth="1"/>
    <col min="9487" max="9715" width="9.140625" style="165"/>
    <col min="9716" max="9716" width="13.5703125" style="165" bestFit="1" customWidth="1"/>
    <col min="9717" max="9717" width="15.140625" style="165" bestFit="1" customWidth="1"/>
    <col min="9718" max="9718" width="91.140625" style="165" customWidth="1"/>
    <col min="9719" max="9719" width="8.7109375" style="165" customWidth="1"/>
    <col min="9720" max="9720" width="10.5703125" style="165" bestFit="1" customWidth="1"/>
    <col min="9721" max="9721" width="16.7109375" style="165" bestFit="1" customWidth="1"/>
    <col min="9722" max="9722" width="14.42578125" style="165" bestFit="1" customWidth="1"/>
    <col min="9723" max="9724" width="16.28515625" style="165" customWidth="1"/>
    <col min="9725" max="9726" width="22" style="165" bestFit="1" customWidth="1"/>
    <col min="9727" max="9727" width="23" style="165" bestFit="1" customWidth="1"/>
    <col min="9728" max="9736" width="0" style="165" hidden="1" customWidth="1"/>
    <col min="9737" max="9737" width="14.5703125" style="165" bestFit="1" customWidth="1"/>
    <col min="9738" max="9738" width="12.140625" style="165" bestFit="1" customWidth="1"/>
    <col min="9739" max="9742" width="9.140625" style="165" customWidth="1"/>
    <col min="9743" max="9971" width="9.140625" style="165"/>
    <col min="9972" max="9972" width="13.5703125" style="165" bestFit="1" customWidth="1"/>
    <col min="9973" max="9973" width="15.140625" style="165" bestFit="1" customWidth="1"/>
    <col min="9974" max="9974" width="91.140625" style="165" customWidth="1"/>
    <col min="9975" max="9975" width="8.7109375" style="165" customWidth="1"/>
    <col min="9976" max="9976" width="10.5703125" style="165" bestFit="1" customWidth="1"/>
    <col min="9977" max="9977" width="16.7109375" style="165" bestFit="1" customWidth="1"/>
    <col min="9978" max="9978" width="14.42578125" style="165" bestFit="1" customWidth="1"/>
    <col min="9979" max="9980" width="16.28515625" style="165" customWidth="1"/>
    <col min="9981" max="9982" width="22" style="165" bestFit="1" customWidth="1"/>
    <col min="9983" max="9983" width="23" style="165" bestFit="1" customWidth="1"/>
    <col min="9984" max="9992" width="0" style="165" hidden="1" customWidth="1"/>
    <col min="9993" max="9993" width="14.5703125" style="165" bestFit="1" customWidth="1"/>
    <col min="9994" max="9994" width="12.140625" style="165" bestFit="1" customWidth="1"/>
    <col min="9995" max="9998" width="9.140625" style="165" customWidth="1"/>
    <col min="9999" max="10227" width="9.140625" style="165"/>
    <col min="10228" max="10228" width="13.5703125" style="165" bestFit="1" customWidth="1"/>
    <col min="10229" max="10229" width="15.140625" style="165" bestFit="1" customWidth="1"/>
    <col min="10230" max="10230" width="91.140625" style="165" customWidth="1"/>
    <col min="10231" max="10231" width="8.7109375" style="165" customWidth="1"/>
    <col min="10232" max="10232" width="10.5703125" style="165" bestFit="1" customWidth="1"/>
    <col min="10233" max="10233" width="16.7109375" style="165" bestFit="1" customWidth="1"/>
    <col min="10234" max="10234" width="14.42578125" style="165" bestFit="1" customWidth="1"/>
    <col min="10235" max="10236" width="16.28515625" style="165" customWidth="1"/>
    <col min="10237" max="10238" width="22" style="165" bestFit="1" customWidth="1"/>
    <col min="10239" max="10239" width="23" style="165" bestFit="1" customWidth="1"/>
    <col min="10240" max="10248" width="0" style="165" hidden="1" customWidth="1"/>
    <col min="10249" max="10249" width="14.5703125" style="165" bestFit="1" customWidth="1"/>
    <col min="10250" max="10250" width="12.140625" style="165" bestFit="1" customWidth="1"/>
    <col min="10251" max="10254" width="9.140625" style="165" customWidth="1"/>
    <col min="10255" max="10483" width="9.140625" style="165"/>
    <col min="10484" max="10484" width="13.5703125" style="165" bestFit="1" customWidth="1"/>
    <col min="10485" max="10485" width="15.140625" style="165" bestFit="1" customWidth="1"/>
    <col min="10486" max="10486" width="91.140625" style="165" customWidth="1"/>
    <col min="10487" max="10487" width="8.7109375" style="165" customWidth="1"/>
    <col min="10488" max="10488" width="10.5703125" style="165" bestFit="1" customWidth="1"/>
    <col min="10489" max="10489" width="16.7109375" style="165" bestFit="1" customWidth="1"/>
    <col min="10490" max="10490" width="14.42578125" style="165" bestFit="1" customWidth="1"/>
    <col min="10491" max="10492" width="16.28515625" style="165" customWidth="1"/>
    <col min="10493" max="10494" width="22" style="165" bestFit="1" customWidth="1"/>
    <col min="10495" max="10495" width="23" style="165" bestFit="1" customWidth="1"/>
    <col min="10496" max="10504" width="0" style="165" hidden="1" customWidth="1"/>
    <col min="10505" max="10505" width="14.5703125" style="165" bestFit="1" customWidth="1"/>
    <col min="10506" max="10506" width="12.140625" style="165" bestFit="1" customWidth="1"/>
    <col min="10507" max="10510" width="9.140625" style="165" customWidth="1"/>
    <col min="10511" max="10739" width="9.140625" style="165"/>
    <col min="10740" max="10740" width="13.5703125" style="165" bestFit="1" customWidth="1"/>
    <col min="10741" max="10741" width="15.140625" style="165" bestFit="1" customWidth="1"/>
    <col min="10742" max="10742" width="91.140625" style="165" customWidth="1"/>
    <col min="10743" max="10743" width="8.7109375" style="165" customWidth="1"/>
    <col min="10744" max="10744" width="10.5703125" style="165" bestFit="1" customWidth="1"/>
    <col min="10745" max="10745" width="16.7109375" style="165" bestFit="1" customWidth="1"/>
    <col min="10746" max="10746" width="14.42578125" style="165" bestFit="1" customWidth="1"/>
    <col min="10747" max="10748" width="16.28515625" style="165" customWidth="1"/>
    <col min="10749" max="10750" width="22" style="165" bestFit="1" customWidth="1"/>
    <col min="10751" max="10751" width="23" style="165" bestFit="1" customWidth="1"/>
    <col min="10752" max="10760" width="0" style="165" hidden="1" customWidth="1"/>
    <col min="10761" max="10761" width="14.5703125" style="165" bestFit="1" customWidth="1"/>
    <col min="10762" max="10762" width="12.140625" style="165" bestFit="1" customWidth="1"/>
    <col min="10763" max="10766" width="9.140625" style="165" customWidth="1"/>
    <col min="10767" max="10995" width="9.140625" style="165"/>
    <col min="10996" max="10996" width="13.5703125" style="165" bestFit="1" customWidth="1"/>
    <col min="10997" max="10997" width="15.140625" style="165" bestFit="1" customWidth="1"/>
    <col min="10998" max="10998" width="91.140625" style="165" customWidth="1"/>
    <col min="10999" max="10999" width="8.7109375" style="165" customWidth="1"/>
    <col min="11000" max="11000" width="10.5703125" style="165" bestFit="1" customWidth="1"/>
    <col min="11001" max="11001" width="16.7109375" style="165" bestFit="1" customWidth="1"/>
    <col min="11002" max="11002" width="14.42578125" style="165" bestFit="1" customWidth="1"/>
    <col min="11003" max="11004" width="16.28515625" style="165" customWidth="1"/>
    <col min="11005" max="11006" width="22" style="165" bestFit="1" customWidth="1"/>
    <col min="11007" max="11007" width="23" style="165" bestFit="1" customWidth="1"/>
    <col min="11008" max="11016" width="0" style="165" hidden="1" customWidth="1"/>
    <col min="11017" max="11017" width="14.5703125" style="165" bestFit="1" customWidth="1"/>
    <col min="11018" max="11018" width="12.140625" style="165" bestFit="1" customWidth="1"/>
    <col min="11019" max="11022" width="9.140625" style="165" customWidth="1"/>
    <col min="11023" max="11251" width="9.140625" style="165"/>
    <col min="11252" max="11252" width="13.5703125" style="165" bestFit="1" customWidth="1"/>
    <col min="11253" max="11253" width="15.140625" style="165" bestFit="1" customWidth="1"/>
    <col min="11254" max="11254" width="91.140625" style="165" customWidth="1"/>
    <col min="11255" max="11255" width="8.7109375" style="165" customWidth="1"/>
    <col min="11256" max="11256" width="10.5703125" style="165" bestFit="1" customWidth="1"/>
    <col min="11257" max="11257" width="16.7109375" style="165" bestFit="1" customWidth="1"/>
    <col min="11258" max="11258" width="14.42578125" style="165" bestFit="1" customWidth="1"/>
    <col min="11259" max="11260" width="16.28515625" style="165" customWidth="1"/>
    <col min="11261" max="11262" width="22" style="165" bestFit="1" customWidth="1"/>
    <col min="11263" max="11263" width="23" style="165" bestFit="1" customWidth="1"/>
    <col min="11264" max="11272" width="0" style="165" hidden="1" customWidth="1"/>
    <col min="11273" max="11273" width="14.5703125" style="165" bestFit="1" customWidth="1"/>
    <col min="11274" max="11274" width="12.140625" style="165" bestFit="1" customWidth="1"/>
    <col min="11275" max="11278" width="9.140625" style="165" customWidth="1"/>
    <col min="11279" max="11507" width="9.140625" style="165"/>
    <col min="11508" max="11508" width="13.5703125" style="165" bestFit="1" customWidth="1"/>
    <col min="11509" max="11509" width="15.140625" style="165" bestFit="1" customWidth="1"/>
    <col min="11510" max="11510" width="91.140625" style="165" customWidth="1"/>
    <col min="11511" max="11511" width="8.7109375" style="165" customWidth="1"/>
    <col min="11512" max="11512" width="10.5703125" style="165" bestFit="1" customWidth="1"/>
    <col min="11513" max="11513" width="16.7109375" style="165" bestFit="1" customWidth="1"/>
    <col min="11514" max="11514" width="14.42578125" style="165" bestFit="1" customWidth="1"/>
    <col min="11515" max="11516" width="16.28515625" style="165" customWidth="1"/>
    <col min="11517" max="11518" width="22" style="165" bestFit="1" customWidth="1"/>
    <col min="11519" max="11519" width="23" style="165" bestFit="1" customWidth="1"/>
    <col min="11520" max="11528" width="0" style="165" hidden="1" customWidth="1"/>
    <col min="11529" max="11529" width="14.5703125" style="165" bestFit="1" customWidth="1"/>
    <col min="11530" max="11530" width="12.140625" style="165" bestFit="1" customWidth="1"/>
    <col min="11531" max="11534" width="9.140625" style="165" customWidth="1"/>
    <col min="11535" max="11763" width="9.140625" style="165"/>
    <col min="11764" max="11764" width="13.5703125" style="165" bestFit="1" customWidth="1"/>
    <col min="11765" max="11765" width="15.140625" style="165" bestFit="1" customWidth="1"/>
    <col min="11766" max="11766" width="91.140625" style="165" customWidth="1"/>
    <col min="11767" max="11767" width="8.7109375" style="165" customWidth="1"/>
    <col min="11768" max="11768" width="10.5703125" style="165" bestFit="1" customWidth="1"/>
    <col min="11769" max="11769" width="16.7109375" style="165" bestFit="1" customWidth="1"/>
    <col min="11770" max="11770" width="14.42578125" style="165" bestFit="1" customWidth="1"/>
    <col min="11771" max="11772" width="16.28515625" style="165" customWidth="1"/>
    <col min="11773" max="11774" width="22" style="165" bestFit="1" customWidth="1"/>
    <col min="11775" max="11775" width="23" style="165" bestFit="1" customWidth="1"/>
    <col min="11776" max="11784" width="0" style="165" hidden="1" customWidth="1"/>
    <col min="11785" max="11785" width="14.5703125" style="165" bestFit="1" customWidth="1"/>
    <col min="11786" max="11786" width="12.140625" style="165" bestFit="1" customWidth="1"/>
    <col min="11787" max="11790" width="9.140625" style="165" customWidth="1"/>
    <col min="11791" max="12019" width="9.140625" style="165"/>
    <col min="12020" max="12020" width="13.5703125" style="165" bestFit="1" customWidth="1"/>
    <col min="12021" max="12021" width="15.140625" style="165" bestFit="1" customWidth="1"/>
    <col min="12022" max="12022" width="91.140625" style="165" customWidth="1"/>
    <col min="12023" max="12023" width="8.7109375" style="165" customWidth="1"/>
    <col min="12024" max="12024" width="10.5703125" style="165" bestFit="1" customWidth="1"/>
    <col min="12025" max="12025" width="16.7109375" style="165" bestFit="1" customWidth="1"/>
    <col min="12026" max="12026" width="14.42578125" style="165" bestFit="1" customWidth="1"/>
    <col min="12027" max="12028" width="16.28515625" style="165" customWidth="1"/>
    <col min="12029" max="12030" width="22" style="165" bestFit="1" customWidth="1"/>
    <col min="12031" max="12031" width="23" style="165" bestFit="1" customWidth="1"/>
    <col min="12032" max="12040" width="0" style="165" hidden="1" customWidth="1"/>
    <col min="12041" max="12041" width="14.5703125" style="165" bestFit="1" customWidth="1"/>
    <col min="12042" max="12042" width="12.140625" style="165" bestFit="1" customWidth="1"/>
    <col min="12043" max="12046" width="9.140625" style="165" customWidth="1"/>
    <col min="12047" max="12275" width="9.140625" style="165"/>
    <col min="12276" max="12276" width="13.5703125" style="165" bestFit="1" customWidth="1"/>
    <col min="12277" max="12277" width="15.140625" style="165" bestFit="1" customWidth="1"/>
    <col min="12278" max="12278" width="91.140625" style="165" customWidth="1"/>
    <col min="12279" max="12279" width="8.7109375" style="165" customWidth="1"/>
    <col min="12280" max="12280" width="10.5703125" style="165" bestFit="1" customWidth="1"/>
    <col min="12281" max="12281" width="16.7109375" style="165" bestFit="1" customWidth="1"/>
    <col min="12282" max="12282" width="14.42578125" style="165" bestFit="1" customWidth="1"/>
    <col min="12283" max="12284" width="16.28515625" style="165" customWidth="1"/>
    <col min="12285" max="12286" width="22" style="165" bestFit="1" customWidth="1"/>
    <col min="12287" max="12287" width="23" style="165" bestFit="1" customWidth="1"/>
    <col min="12288" max="12296" width="0" style="165" hidden="1" customWidth="1"/>
    <col min="12297" max="12297" width="14.5703125" style="165" bestFit="1" customWidth="1"/>
    <col min="12298" max="12298" width="12.140625" style="165" bestFit="1" customWidth="1"/>
    <col min="12299" max="12302" width="9.140625" style="165" customWidth="1"/>
    <col min="12303" max="12531" width="9.140625" style="165"/>
    <col min="12532" max="12532" width="13.5703125" style="165" bestFit="1" customWidth="1"/>
    <col min="12533" max="12533" width="15.140625" style="165" bestFit="1" customWidth="1"/>
    <col min="12534" max="12534" width="91.140625" style="165" customWidth="1"/>
    <col min="12535" max="12535" width="8.7109375" style="165" customWidth="1"/>
    <col min="12536" max="12536" width="10.5703125" style="165" bestFit="1" customWidth="1"/>
    <col min="12537" max="12537" width="16.7109375" style="165" bestFit="1" customWidth="1"/>
    <col min="12538" max="12538" width="14.42578125" style="165" bestFit="1" customWidth="1"/>
    <col min="12539" max="12540" width="16.28515625" style="165" customWidth="1"/>
    <col min="12541" max="12542" width="22" style="165" bestFit="1" customWidth="1"/>
    <col min="12543" max="12543" width="23" style="165" bestFit="1" customWidth="1"/>
    <col min="12544" max="12552" width="0" style="165" hidden="1" customWidth="1"/>
    <col min="12553" max="12553" width="14.5703125" style="165" bestFit="1" customWidth="1"/>
    <col min="12554" max="12554" width="12.140625" style="165" bestFit="1" customWidth="1"/>
    <col min="12555" max="12558" width="9.140625" style="165" customWidth="1"/>
    <col min="12559" max="12787" width="9.140625" style="165"/>
    <col min="12788" max="12788" width="13.5703125" style="165" bestFit="1" customWidth="1"/>
    <col min="12789" max="12789" width="15.140625" style="165" bestFit="1" customWidth="1"/>
    <col min="12790" max="12790" width="91.140625" style="165" customWidth="1"/>
    <col min="12791" max="12791" width="8.7109375" style="165" customWidth="1"/>
    <col min="12792" max="12792" width="10.5703125" style="165" bestFit="1" customWidth="1"/>
    <col min="12793" max="12793" width="16.7109375" style="165" bestFit="1" customWidth="1"/>
    <col min="12794" max="12794" width="14.42578125" style="165" bestFit="1" customWidth="1"/>
    <col min="12795" max="12796" width="16.28515625" style="165" customWidth="1"/>
    <col min="12797" max="12798" width="22" style="165" bestFit="1" customWidth="1"/>
    <col min="12799" max="12799" width="23" style="165" bestFit="1" customWidth="1"/>
    <col min="12800" max="12808" width="0" style="165" hidden="1" customWidth="1"/>
    <col min="12809" max="12809" width="14.5703125" style="165" bestFit="1" customWidth="1"/>
    <col min="12810" max="12810" width="12.140625" style="165" bestFit="1" customWidth="1"/>
    <col min="12811" max="12814" width="9.140625" style="165" customWidth="1"/>
    <col min="12815" max="13043" width="9.140625" style="165"/>
    <col min="13044" max="13044" width="13.5703125" style="165" bestFit="1" customWidth="1"/>
    <col min="13045" max="13045" width="15.140625" style="165" bestFit="1" customWidth="1"/>
    <col min="13046" max="13046" width="91.140625" style="165" customWidth="1"/>
    <col min="13047" max="13047" width="8.7109375" style="165" customWidth="1"/>
    <col min="13048" max="13048" width="10.5703125" style="165" bestFit="1" customWidth="1"/>
    <col min="13049" max="13049" width="16.7109375" style="165" bestFit="1" customWidth="1"/>
    <col min="13050" max="13050" width="14.42578125" style="165" bestFit="1" customWidth="1"/>
    <col min="13051" max="13052" width="16.28515625" style="165" customWidth="1"/>
    <col min="13053" max="13054" width="22" style="165" bestFit="1" customWidth="1"/>
    <col min="13055" max="13055" width="23" style="165" bestFit="1" customWidth="1"/>
    <col min="13056" max="13064" width="0" style="165" hidden="1" customWidth="1"/>
    <col min="13065" max="13065" width="14.5703125" style="165" bestFit="1" customWidth="1"/>
    <col min="13066" max="13066" width="12.140625" style="165" bestFit="1" customWidth="1"/>
    <col min="13067" max="13070" width="9.140625" style="165" customWidth="1"/>
    <col min="13071" max="13299" width="9.140625" style="165"/>
    <col min="13300" max="13300" width="13.5703125" style="165" bestFit="1" customWidth="1"/>
    <col min="13301" max="13301" width="15.140625" style="165" bestFit="1" customWidth="1"/>
    <col min="13302" max="13302" width="91.140625" style="165" customWidth="1"/>
    <col min="13303" max="13303" width="8.7109375" style="165" customWidth="1"/>
    <col min="13304" max="13304" width="10.5703125" style="165" bestFit="1" customWidth="1"/>
    <col min="13305" max="13305" width="16.7109375" style="165" bestFit="1" customWidth="1"/>
    <col min="13306" max="13306" width="14.42578125" style="165" bestFit="1" customWidth="1"/>
    <col min="13307" max="13308" width="16.28515625" style="165" customWidth="1"/>
    <col min="13309" max="13310" width="22" style="165" bestFit="1" customWidth="1"/>
    <col min="13311" max="13311" width="23" style="165" bestFit="1" customWidth="1"/>
    <col min="13312" max="13320" width="0" style="165" hidden="1" customWidth="1"/>
    <col min="13321" max="13321" width="14.5703125" style="165" bestFit="1" customWidth="1"/>
    <col min="13322" max="13322" width="12.140625" style="165" bestFit="1" customWidth="1"/>
    <col min="13323" max="13326" width="9.140625" style="165" customWidth="1"/>
    <col min="13327" max="13555" width="9.140625" style="165"/>
    <col min="13556" max="13556" width="13.5703125" style="165" bestFit="1" customWidth="1"/>
    <col min="13557" max="13557" width="15.140625" style="165" bestFit="1" customWidth="1"/>
    <col min="13558" max="13558" width="91.140625" style="165" customWidth="1"/>
    <col min="13559" max="13559" width="8.7109375" style="165" customWidth="1"/>
    <col min="13560" max="13560" width="10.5703125" style="165" bestFit="1" customWidth="1"/>
    <col min="13561" max="13561" width="16.7109375" style="165" bestFit="1" customWidth="1"/>
    <col min="13562" max="13562" width="14.42578125" style="165" bestFit="1" customWidth="1"/>
    <col min="13563" max="13564" width="16.28515625" style="165" customWidth="1"/>
    <col min="13565" max="13566" width="22" style="165" bestFit="1" customWidth="1"/>
    <col min="13567" max="13567" width="23" style="165" bestFit="1" customWidth="1"/>
    <col min="13568" max="13576" width="0" style="165" hidden="1" customWidth="1"/>
    <col min="13577" max="13577" width="14.5703125" style="165" bestFit="1" customWidth="1"/>
    <col min="13578" max="13578" width="12.140625" style="165" bestFit="1" customWidth="1"/>
    <col min="13579" max="13582" width="9.140625" style="165" customWidth="1"/>
    <col min="13583" max="13811" width="9.140625" style="165"/>
    <col min="13812" max="13812" width="13.5703125" style="165" bestFit="1" customWidth="1"/>
    <col min="13813" max="13813" width="15.140625" style="165" bestFit="1" customWidth="1"/>
    <col min="13814" max="13814" width="91.140625" style="165" customWidth="1"/>
    <col min="13815" max="13815" width="8.7109375" style="165" customWidth="1"/>
    <col min="13816" max="13816" width="10.5703125" style="165" bestFit="1" customWidth="1"/>
    <col min="13817" max="13817" width="16.7109375" style="165" bestFit="1" customWidth="1"/>
    <col min="13818" max="13818" width="14.42578125" style="165" bestFit="1" customWidth="1"/>
    <col min="13819" max="13820" width="16.28515625" style="165" customWidth="1"/>
    <col min="13821" max="13822" width="22" style="165" bestFit="1" customWidth="1"/>
    <col min="13823" max="13823" width="23" style="165" bestFit="1" customWidth="1"/>
    <col min="13824" max="13832" width="0" style="165" hidden="1" customWidth="1"/>
    <col min="13833" max="13833" width="14.5703125" style="165" bestFit="1" customWidth="1"/>
    <col min="13834" max="13834" width="12.140625" style="165" bestFit="1" customWidth="1"/>
    <col min="13835" max="13838" width="9.140625" style="165" customWidth="1"/>
    <col min="13839" max="14067" width="9.140625" style="165"/>
    <col min="14068" max="14068" width="13.5703125" style="165" bestFit="1" customWidth="1"/>
    <col min="14069" max="14069" width="15.140625" style="165" bestFit="1" customWidth="1"/>
    <col min="14070" max="14070" width="91.140625" style="165" customWidth="1"/>
    <col min="14071" max="14071" width="8.7109375" style="165" customWidth="1"/>
    <col min="14072" max="14072" width="10.5703125" style="165" bestFit="1" customWidth="1"/>
    <col min="14073" max="14073" width="16.7109375" style="165" bestFit="1" customWidth="1"/>
    <col min="14074" max="14074" width="14.42578125" style="165" bestFit="1" customWidth="1"/>
    <col min="14075" max="14076" width="16.28515625" style="165" customWidth="1"/>
    <col min="14077" max="14078" width="22" style="165" bestFit="1" customWidth="1"/>
    <col min="14079" max="14079" width="23" style="165" bestFit="1" customWidth="1"/>
    <col min="14080" max="14088" width="0" style="165" hidden="1" customWidth="1"/>
    <col min="14089" max="14089" width="14.5703125" style="165" bestFit="1" customWidth="1"/>
    <col min="14090" max="14090" width="12.140625" style="165" bestFit="1" customWidth="1"/>
    <col min="14091" max="14094" width="9.140625" style="165" customWidth="1"/>
    <col min="14095" max="14323" width="9.140625" style="165"/>
    <col min="14324" max="14324" width="13.5703125" style="165" bestFit="1" customWidth="1"/>
    <col min="14325" max="14325" width="15.140625" style="165" bestFit="1" customWidth="1"/>
    <col min="14326" max="14326" width="91.140625" style="165" customWidth="1"/>
    <col min="14327" max="14327" width="8.7109375" style="165" customWidth="1"/>
    <col min="14328" max="14328" width="10.5703125" style="165" bestFit="1" customWidth="1"/>
    <col min="14329" max="14329" width="16.7109375" style="165" bestFit="1" customWidth="1"/>
    <col min="14330" max="14330" width="14.42578125" style="165" bestFit="1" customWidth="1"/>
    <col min="14331" max="14332" width="16.28515625" style="165" customWidth="1"/>
    <col min="14333" max="14334" width="22" style="165" bestFit="1" customWidth="1"/>
    <col min="14335" max="14335" width="23" style="165" bestFit="1" customWidth="1"/>
    <col min="14336" max="14344" width="0" style="165" hidden="1" customWidth="1"/>
    <col min="14345" max="14345" width="14.5703125" style="165" bestFit="1" customWidth="1"/>
    <col min="14346" max="14346" width="12.140625" style="165" bestFit="1" customWidth="1"/>
    <col min="14347" max="14350" width="9.140625" style="165" customWidth="1"/>
    <col min="14351" max="14579" width="9.140625" style="165"/>
    <col min="14580" max="14580" width="13.5703125" style="165" bestFit="1" customWidth="1"/>
    <col min="14581" max="14581" width="15.140625" style="165" bestFit="1" customWidth="1"/>
    <col min="14582" max="14582" width="91.140625" style="165" customWidth="1"/>
    <col min="14583" max="14583" width="8.7109375" style="165" customWidth="1"/>
    <col min="14584" max="14584" width="10.5703125" style="165" bestFit="1" customWidth="1"/>
    <col min="14585" max="14585" width="16.7109375" style="165" bestFit="1" customWidth="1"/>
    <col min="14586" max="14586" width="14.42578125" style="165" bestFit="1" customWidth="1"/>
    <col min="14587" max="14588" width="16.28515625" style="165" customWidth="1"/>
    <col min="14589" max="14590" width="22" style="165" bestFit="1" customWidth="1"/>
    <col min="14591" max="14591" width="23" style="165" bestFit="1" customWidth="1"/>
    <col min="14592" max="14600" width="0" style="165" hidden="1" customWidth="1"/>
    <col min="14601" max="14601" width="14.5703125" style="165" bestFit="1" customWidth="1"/>
    <col min="14602" max="14602" width="12.140625" style="165" bestFit="1" customWidth="1"/>
    <col min="14603" max="14606" width="9.140625" style="165" customWidth="1"/>
    <col min="14607" max="14835" width="9.140625" style="165"/>
    <col min="14836" max="14836" width="13.5703125" style="165" bestFit="1" customWidth="1"/>
    <col min="14837" max="14837" width="15.140625" style="165" bestFit="1" customWidth="1"/>
    <col min="14838" max="14838" width="91.140625" style="165" customWidth="1"/>
    <col min="14839" max="14839" width="8.7109375" style="165" customWidth="1"/>
    <col min="14840" max="14840" width="10.5703125" style="165" bestFit="1" customWidth="1"/>
    <col min="14841" max="14841" width="16.7109375" style="165" bestFit="1" customWidth="1"/>
    <col min="14842" max="14842" width="14.42578125" style="165" bestFit="1" customWidth="1"/>
    <col min="14843" max="14844" width="16.28515625" style="165" customWidth="1"/>
    <col min="14845" max="14846" width="22" style="165" bestFit="1" customWidth="1"/>
    <col min="14847" max="14847" width="23" style="165" bestFit="1" customWidth="1"/>
    <col min="14848" max="14856" width="0" style="165" hidden="1" customWidth="1"/>
    <col min="14857" max="14857" width="14.5703125" style="165" bestFit="1" customWidth="1"/>
    <col min="14858" max="14858" width="12.140625" style="165" bestFit="1" customWidth="1"/>
    <col min="14859" max="14862" width="9.140625" style="165" customWidth="1"/>
    <col min="14863" max="15091" width="9.140625" style="165"/>
    <col min="15092" max="15092" width="13.5703125" style="165" bestFit="1" customWidth="1"/>
    <col min="15093" max="15093" width="15.140625" style="165" bestFit="1" customWidth="1"/>
    <col min="15094" max="15094" width="91.140625" style="165" customWidth="1"/>
    <col min="15095" max="15095" width="8.7109375" style="165" customWidth="1"/>
    <col min="15096" max="15096" width="10.5703125" style="165" bestFit="1" customWidth="1"/>
    <col min="15097" max="15097" width="16.7109375" style="165" bestFit="1" customWidth="1"/>
    <col min="15098" max="15098" width="14.42578125" style="165" bestFit="1" customWidth="1"/>
    <col min="15099" max="15100" width="16.28515625" style="165" customWidth="1"/>
    <col min="15101" max="15102" width="22" style="165" bestFit="1" customWidth="1"/>
    <col min="15103" max="15103" width="23" style="165" bestFit="1" customWidth="1"/>
    <col min="15104" max="15112" width="0" style="165" hidden="1" customWidth="1"/>
    <col min="15113" max="15113" width="14.5703125" style="165" bestFit="1" customWidth="1"/>
    <col min="15114" max="15114" width="12.140625" style="165" bestFit="1" customWidth="1"/>
    <col min="15115" max="15118" width="9.140625" style="165" customWidth="1"/>
    <col min="15119" max="15347" width="9.140625" style="165"/>
    <col min="15348" max="15348" width="13.5703125" style="165" bestFit="1" customWidth="1"/>
    <col min="15349" max="15349" width="15.140625" style="165" bestFit="1" customWidth="1"/>
    <col min="15350" max="15350" width="91.140625" style="165" customWidth="1"/>
    <col min="15351" max="15351" width="8.7109375" style="165" customWidth="1"/>
    <col min="15352" max="15352" width="10.5703125" style="165" bestFit="1" customWidth="1"/>
    <col min="15353" max="15353" width="16.7109375" style="165" bestFit="1" customWidth="1"/>
    <col min="15354" max="15354" width="14.42578125" style="165" bestFit="1" customWidth="1"/>
    <col min="15355" max="15356" width="16.28515625" style="165" customWidth="1"/>
    <col min="15357" max="15358" width="22" style="165" bestFit="1" customWidth="1"/>
    <col min="15359" max="15359" width="23" style="165" bestFit="1" customWidth="1"/>
    <col min="15360" max="15368" width="0" style="165" hidden="1" customWidth="1"/>
    <col min="15369" max="15369" width="14.5703125" style="165" bestFit="1" customWidth="1"/>
    <col min="15370" max="15370" width="12.140625" style="165" bestFit="1" customWidth="1"/>
    <col min="15371" max="15374" width="9.140625" style="165" customWidth="1"/>
    <col min="15375" max="15603" width="9.140625" style="165"/>
    <col min="15604" max="15604" width="13.5703125" style="165" bestFit="1" customWidth="1"/>
    <col min="15605" max="15605" width="15.140625" style="165" bestFit="1" customWidth="1"/>
    <col min="15606" max="15606" width="91.140625" style="165" customWidth="1"/>
    <col min="15607" max="15607" width="8.7109375" style="165" customWidth="1"/>
    <col min="15608" max="15608" width="10.5703125" style="165" bestFit="1" customWidth="1"/>
    <col min="15609" max="15609" width="16.7109375" style="165" bestFit="1" customWidth="1"/>
    <col min="15610" max="15610" width="14.42578125" style="165" bestFit="1" customWidth="1"/>
    <col min="15611" max="15612" width="16.28515625" style="165" customWidth="1"/>
    <col min="15613" max="15614" width="22" style="165" bestFit="1" customWidth="1"/>
    <col min="15615" max="15615" width="23" style="165" bestFit="1" customWidth="1"/>
    <col min="15616" max="15624" width="0" style="165" hidden="1" customWidth="1"/>
    <col min="15625" max="15625" width="14.5703125" style="165" bestFit="1" customWidth="1"/>
    <col min="15626" max="15626" width="12.140625" style="165" bestFit="1" customWidth="1"/>
    <col min="15627" max="15630" width="9.140625" style="165" customWidth="1"/>
    <col min="15631" max="15859" width="9.140625" style="165"/>
    <col min="15860" max="15860" width="13.5703125" style="165" bestFit="1" customWidth="1"/>
    <col min="15861" max="15861" width="15.140625" style="165" bestFit="1" customWidth="1"/>
    <col min="15862" max="15862" width="91.140625" style="165" customWidth="1"/>
    <col min="15863" max="15863" width="8.7109375" style="165" customWidth="1"/>
    <col min="15864" max="15864" width="10.5703125" style="165" bestFit="1" customWidth="1"/>
    <col min="15865" max="15865" width="16.7109375" style="165" bestFit="1" customWidth="1"/>
    <col min="15866" max="15866" width="14.42578125" style="165" bestFit="1" customWidth="1"/>
    <col min="15867" max="15868" width="16.28515625" style="165" customWidth="1"/>
    <col min="15869" max="15870" width="22" style="165" bestFit="1" customWidth="1"/>
    <col min="15871" max="15871" width="23" style="165" bestFit="1" customWidth="1"/>
    <col min="15872" max="15880" width="0" style="165" hidden="1" customWidth="1"/>
    <col min="15881" max="15881" width="14.5703125" style="165" bestFit="1" customWidth="1"/>
    <col min="15882" max="15882" width="12.140625" style="165" bestFit="1" customWidth="1"/>
    <col min="15883" max="15886" width="9.140625" style="165" customWidth="1"/>
    <col min="15887" max="16115" width="9.140625" style="165"/>
    <col min="16116" max="16116" width="13.5703125" style="165" bestFit="1" customWidth="1"/>
    <col min="16117" max="16117" width="15.140625" style="165" bestFit="1" customWidth="1"/>
    <col min="16118" max="16118" width="91.140625" style="165" customWidth="1"/>
    <col min="16119" max="16119" width="8.7109375" style="165" customWidth="1"/>
    <col min="16120" max="16120" width="10.5703125" style="165" bestFit="1" customWidth="1"/>
    <col min="16121" max="16121" width="16.7109375" style="165" bestFit="1" customWidth="1"/>
    <col min="16122" max="16122" width="14.42578125" style="165" bestFit="1" customWidth="1"/>
    <col min="16123" max="16124" width="16.28515625" style="165" customWidth="1"/>
    <col min="16125" max="16126" width="22" style="165" bestFit="1" customWidth="1"/>
    <col min="16127" max="16127" width="23" style="165" bestFit="1" customWidth="1"/>
    <col min="16128" max="16136" width="0" style="165" hidden="1" customWidth="1"/>
    <col min="16137" max="16137" width="14.5703125" style="165" bestFit="1" customWidth="1"/>
    <col min="16138" max="16138" width="12.140625" style="165" bestFit="1" customWidth="1"/>
    <col min="16139" max="16142" width="9.140625" style="165" customWidth="1"/>
    <col min="16143" max="16384" width="9.140625" style="165"/>
  </cols>
  <sheetData>
    <row r="1" spans="1:18" ht="18.75">
      <c r="A1" s="352" t="s">
        <v>10</v>
      </c>
      <c r="B1" s="352"/>
      <c r="C1" s="352"/>
      <c r="D1" s="352"/>
      <c r="E1" s="352"/>
      <c r="F1" s="352"/>
      <c r="G1" s="352"/>
      <c r="H1" s="352"/>
      <c r="I1" s="352"/>
      <c r="J1" s="352"/>
      <c r="K1" s="352"/>
      <c r="L1" s="352"/>
    </row>
    <row r="2" spans="1:18" ht="18.75">
      <c r="A2" s="352" t="s">
        <v>11</v>
      </c>
      <c r="B2" s="352"/>
      <c r="C2" s="352"/>
      <c r="D2" s="352"/>
      <c r="E2" s="352"/>
      <c r="F2" s="352"/>
      <c r="G2" s="352"/>
      <c r="H2" s="352"/>
      <c r="I2" s="352"/>
      <c r="J2" s="352"/>
      <c r="K2" s="352"/>
      <c r="L2" s="352"/>
    </row>
    <row r="3" spans="1:18" ht="18.75">
      <c r="A3" s="352" t="s">
        <v>12</v>
      </c>
      <c r="B3" s="352"/>
      <c r="C3" s="352"/>
      <c r="D3" s="352"/>
      <c r="E3" s="352"/>
      <c r="F3" s="352"/>
      <c r="G3" s="352"/>
      <c r="H3" s="352"/>
      <c r="I3" s="352"/>
      <c r="J3" s="352"/>
      <c r="K3" s="352"/>
      <c r="L3" s="352"/>
    </row>
    <row r="4" spans="1:18" ht="52.5" customHeight="1">
      <c r="A4" s="353" t="s">
        <v>534</v>
      </c>
      <c r="B4" s="354"/>
      <c r="C4" s="354"/>
      <c r="D4" s="354"/>
      <c r="E4" s="354"/>
      <c r="F4" s="354"/>
      <c r="G4" s="354"/>
      <c r="H4" s="354"/>
      <c r="I4" s="354"/>
      <c r="J4" s="354"/>
      <c r="K4" s="354"/>
      <c r="L4" s="389"/>
    </row>
    <row r="5" spans="1:18" ht="18.75">
      <c r="A5" s="386"/>
      <c r="B5" s="387"/>
      <c r="C5" s="387"/>
      <c r="D5" s="387"/>
      <c r="E5" s="387"/>
      <c r="F5" s="387"/>
      <c r="G5" s="387"/>
      <c r="H5" s="387"/>
      <c r="I5" s="387"/>
      <c r="J5" s="387"/>
      <c r="K5" s="387"/>
      <c r="L5" s="388"/>
    </row>
    <row r="6" spans="1:18" ht="18.75">
      <c r="A6" s="303" t="s">
        <v>512</v>
      </c>
      <c r="B6" s="304" t="s">
        <v>510</v>
      </c>
      <c r="C6" s="305"/>
      <c r="D6" s="306"/>
      <c r="E6" s="306"/>
      <c r="F6" s="306"/>
      <c r="G6" s="306"/>
      <c r="H6" s="306"/>
      <c r="I6" s="306"/>
      <c r="J6" s="306"/>
      <c r="K6" s="306"/>
      <c r="L6" s="307"/>
    </row>
    <row r="7" spans="1:18" ht="18.75">
      <c r="A7" s="303" t="s">
        <v>124</v>
      </c>
      <c r="B7" s="381" t="s">
        <v>435</v>
      </c>
      <c r="C7" s="382"/>
      <c r="D7" s="382"/>
      <c r="E7" s="382"/>
      <c r="F7" s="382"/>
      <c r="G7" s="382"/>
      <c r="H7" s="382"/>
      <c r="I7" s="382"/>
      <c r="J7" s="382"/>
      <c r="K7" s="382"/>
      <c r="L7" s="383"/>
    </row>
    <row r="8" spans="1:18" ht="18" customHeight="1">
      <c r="A8" s="303" t="s">
        <v>127</v>
      </c>
      <c r="B8" s="381" t="s">
        <v>511</v>
      </c>
      <c r="C8" s="382"/>
      <c r="D8" s="382"/>
      <c r="E8" s="382"/>
      <c r="F8" s="382"/>
      <c r="G8" s="382"/>
      <c r="H8" s="382"/>
      <c r="I8" s="382"/>
      <c r="J8" s="382"/>
      <c r="K8" s="382"/>
      <c r="L8" s="383"/>
    </row>
    <row r="9" spans="1:18" ht="15.75">
      <c r="A9" s="303" t="s">
        <v>513</v>
      </c>
      <c r="B9" s="384">
        <v>33242.120000000003</v>
      </c>
      <c r="C9" s="385"/>
      <c r="D9" s="385"/>
      <c r="E9" s="385"/>
      <c r="F9" s="385"/>
      <c r="G9" s="385"/>
      <c r="H9" s="385"/>
      <c r="I9" s="385"/>
      <c r="J9" s="385"/>
      <c r="K9" s="385"/>
      <c r="L9" s="385"/>
    </row>
    <row r="10" spans="1:18" ht="15.75">
      <c r="A10" s="242"/>
      <c r="B10" s="341"/>
      <c r="C10" s="341"/>
      <c r="D10" s="341"/>
      <c r="E10" s="341"/>
      <c r="F10" s="341"/>
      <c r="G10" s="341"/>
      <c r="H10" s="341"/>
      <c r="I10" s="341"/>
      <c r="J10" s="341"/>
      <c r="K10" s="341"/>
      <c r="L10" s="341"/>
    </row>
    <row r="11" spans="1:18" ht="18.75">
      <c r="A11" s="357" t="s">
        <v>389</v>
      </c>
      <c r="B11" s="358"/>
      <c r="C11" s="358"/>
      <c r="D11" s="358"/>
      <c r="E11" s="358"/>
      <c r="F11" s="358"/>
      <c r="G11" s="359"/>
      <c r="H11" s="359"/>
      <c r="I11" s="359"/>
      <c r="J11" s="359"/>
      <c r="K11" s="360"/>
      <c r="L11" s="243"/>
    </row>
    <row r="12" spans="1:18" ht="12.75" customHeight="1">
      <c r="A12" s="390" t="s">
        <v>0</v>
      </c>
      <c r="B12" s="390" t="s">
        <v>437</v>
      </c>
      <c r="C12" s="391" t="s">
        <v>1</v>
      </c>
      <c r="D12" s="392" t="s">
        <v>2</v>
      </c>
      <c r="E12" s="393" t="s">
        <v>390</v>
      </c>
      <c r="F12" s="394" t="s">
        <v>391</v>
      </c>
      <c r="G12" s="396" t="s">
        <v>438</v>
      </c>
      <c r="H12" s="397"/>
      <c r="I12" s="397"/>
      <c r="J12" s="397"/>
      <c r="K12" s="244">
        <v>0.25600000000000001</v>
      </c>
      <c r="L12" s="245"/>
    </row>
    <row r="13" spans="1:18" ht="12.75" customHeight="1">
      <c r="A13" s="390"/>
      <c r="B13" s="390"/>
      <c r="C13" s="391"/>
      <c r="D13" s="392"/>
      <c r="E13" s="393"/>
      <c r="F13" s="395"/>
      <c r="G13" s="246" t="s">
        <v>393</v>
      </c>
      <c r="H13" s="246" t="s">
        <v>394</v>
      </c>
      <c r="I13" s="246" t="s">
        <v>230</v>
      </c>
      <c r="J13" s="246" t="s">
        <v>395</v>
      </c>
      <c r="K13" s="246" t="s">
        <v>396</v>
      </c>
      <c r="L13" s="246" t="s">
        <v>397</v>
      </c>
    </row>
    <row r="14" spans="1:18" s="251" customFormat="1" ht="12.75" customHeight="1">
      <c r="A14" s="247">
        <v>1</v>
      </c>
      <c r="B14" s="247"/>
      <c r="C14" s="315" t="s">
        <v>81</v>
      </c>
      <c r="D14" s="247"/>
      <c r="E14" s="248"/>
      <c r="F14" s="249"/>
      <c r="G14" s="249"/>
      <c r="H14" s="249"/>
      <c r="I14" s="249"/>
      <c r="J14" s="249"/>
      <c r="K14" s="249"/>
      <c r="L14" s="250"/>
    </row>
    <row r="15" spans="1:18" s="255" customFormat="1">
      <c r="A15" s="252" t="s">
        <v>64</v>
      </c>
      <c r="B15" s="253" t="s">
        <v>14</v>
      </c>
      <c r="C15" s="253" t="s">
        <v>92</v>
      </c>
      <c r="D15" s="252" t="s">
        <v>7</v>
      </c>
      <c r="E15" s="254">
        <v>70</v>
      </c>
      <c r="F15" s="46">
        <v>398.92</v>
      </c>
      <c r="G15" s="46">
        <v>501.04</v>
      </c>
      <c r="H15" s="46">
        <v>400.83000000000004</v>
      </c>
      <c r="I15" s="46">
        <v>100.21</v>
      </c>
      <c r="J15" s="46">
        <v>28058.1</v>
      </c>
      <c r="K15" s="46">
        <v>7014.7</v>
      </c>
      <c r="L15" s="46">
        <v>35072.800000000003</v>
      </c>
      <c r="M15" s="256"/>
      <c r="N15" s="256"/>
      <c r="O15" s="256"/>
      <c r="P15" s="256"/>
      <c r="Q15" s="256"/>
      <c r="R15" s="256"/>
    </row>
    <row r="16" spans="1:18" s="257" customFormat="1">
      <c r="A16" s="252" t="s">
        <v>82</v>
      </c>
      <c r="B16" s="253" t="s">
        <v>15</v>
      </c>
      <c r="C16" s="253" t="s">
        <v>91</v>
      </c>
      <c r="D16" s="252" t="s">
        <v>7</v>
      </c>
      <c r="E16" s="254">
        <v>70</v>
      </c>
      <c r="F16" s="46">
        <v>245.25</v>
      </c>
      <c r="G16" s="46">
        <v>308.02999999999997</v>
      </c>
      <c r="H16" s="46">
        <v>246.41999999999996</v>
      </c>
      <c r="I16" s="46">
        <v>61.61</v>
      </c>
      <c r="J16" s="46">
        <v>17249.400000000001</v>
      </c>
      <c r="K16" s="46">
        <v>4312.7</v>
      </c>
      <c r="L16" s="46">
        <v>21562.1</v>
      </c>
      <c r="M16" s="256"/>
      <c r="N16" s="256"/>
      <c r="O16" s="256"/>
      <c r="P16" s="256"/>
    </row>
    <row r="17" spans="1:28" s="257" customFormat="1">
      <c r="A17" s="252" t="s">
        <v>83</v>
      </c>
      <c r="B17" s="253" t="s">
        <v>398</v>
      </c>
      <c r="C17" s="258" t="s">
        <v>399</v>
      </c>
      <c r="D17" s="252" t="s">
        <v>48</v>
      </c>
      <c r="E17" s="254">
        <v>750</v>
      </c>
      <c r="F17" s="46">
        <v>8.1999999999999993</v>
      </c>
      <c r="G17" s="46">
        <v>10.3</v>
      </c>
      <c r="H17" s="46">
        <v>8.24</v>
      </c>
      <c r="I17" s="46">
        <v>2.06</v>
      </c>
      <c r="J17" s="46">
        <v>6180</v>
      </c>
      <c r="K17" s="46">
        <v>1545</v>
      </c>
      <c r="L17" s="46">
        <v>7725</v>
      </c>
      <c r="M17" s="256"/>
      <c r="N17" s="256"/>
      <c r="O17" s="256"/>
      <c r="P17" s="256"/>
    </row>
    <row r="18" spans="1:28">
      <c r="A18" s="252" t="s">
        <v>192</v>
      </c>
      <c r="B18" s="253">
        <v>10775</v>
      </c>
      <c r="C18" s="253" t="s">
        <v>152</v>
      </c>
      <c r="D18" s="252" t="s">
        <v>217</v>
      </c>
      <c r="E18" s="254">
        <v>4</v>
      </c>
      <c r="F18" s="46">
        <v>990</v>
      </c>
      <c r="G18" s="46">
        <v>1243.44</v>
      </c>
      <c r="H18" s="46">
        <v>994.75</v>
      </c>
      <c r="I18" s="46">
        <v>248.69</v>
      </c>
      <c r="J18" s="46">
        <v>3979</v>
      </c>
      <c r="K18" s="46">
        <v>994.76</v>
      </c>
      <c r="L18" s="46">
        <v>4973.76</v>
      </c>
      <c r="M18" s="256"/>
      <c r="N18" s="256"/>
      <c r="O18" s="256"/>
      <c r="P18" s="256"/>
    </row>
    <row r="19" spans="1:28">
      <c r="A19" s="247">
        <v>2</v>
      </c>
      <c r="B19" s="247"/>
      <c r="C19" s="315" t="s">
        <v>400</v>
      </c>
      <c r="D19" s="247"/>
      <c r="E19" s="247"/>
      <c r="F19" s="197"/>
      <c r="G19" s="197"/>
      <c r="H19" s="197"/>
      <c r="I19" s="197"/>
      <c r="J19" s="197"/>
      <c r="K19" s="197"/>
      <c r="L19" s="197"/>
      <c r="M19" s="256"/>
      <c r="N19" s="256"/>
      <c r="O19" s="256"/>
      <c r="P19" s="256"/>
    </row>
    <row r="20" spans="1:28">
      <c r="A20" s="252" t="s">
        <v>65</v>
      </c>
      <c r="B20" s="253" t="s">
        <v>432</v>
      </c>
      <c r="C20" s="258" t="s">
        <v>98</v>
      </c>
      <c r="D20" s="252" t="s">
        <v>4</v>
      </c>
      <c r="E20" s="254">
        <v>5.76</v>
      </c>
      <c r="F20" s="46">
        <v>351.22089999999997</v>
      </c>
      <c r="G20" s="46">
        <v>441.13</v>
      </c>
      <c r="H20" s="46">
        <v>352.9</v>
      </c>
      <c r="I20" s="46">
        <v>88.23</v>
      </c>
      <c r="J20" s="46">
        <v>2032.71</v>
      </c>
      <c r="K20" s="46">
        <v>508.2</v>
      </c>
      <c r="L20" s="46">
        <v>2540.91</v>
      </c>
      <c r="M20" s="256"/>
      <c r="N20" s="256"/>
      <c r="O20" s="256"/>
      <c r="P20" s="256"/>
    </row>
    <row r="21" spans="1:28">
      <c r="A21" s="247">
        <v>3</v>
      </c>
      <c r="B21" s="247"/>
      <c r="C21" s="315" t="s">
        <v>151</v>
      </c>
      <c r="D21" s="247"/>
      <c r="E21" s="247"/>
      <c r="F21" s="197"/>
      <c r="G21" s="197"/>
      <c r="H21" s="197"/>
      <c r="I21" s="197"/>
      <c r="J21" s="197"/>
      <c r="K21" s="197"/>
      <c r="L21" s="197"/>
      <c r="M21" s="256"/>
      <c r="N21" s="256"/>
      <c r="O21" s="256"/>
      <c r="P21" s="256"/>
    </row>
    <row r="22" spans="1:28" s="260" customFormat="1">
      <c r="A22" s="252" t="s">
        <v>66</v>
      </c>
      <c r="B22" s="253">
        <v>90091</v>
      </c>
      <c r="C22" s="253" t="s">
        <v>154</v>
      </c>
      <c r="D22" s="252" t="s">
        <v>3</v>
      </c>
      <c r="E22" s="254">
        <v>840</v>
      </c>
      <c r="F22" s="46">
        <v>6.5</v>
      </c>
      <c r="G22" s="46">
        <v>8.16</v>
      </c>
      <c r="H22" s="46">
        <v>6.53</v>
      </c>
      <c r="I22" s="46">
        <v>1.63</v>
      </c>
      <c r="J22" s="46">
        <v>5485.2</v>
      </c>
      <c r="K22" s="46">
        <v>1369.2</v>
      </c>
      <c r="L22" s="46">
        <v>6854.4</v>
      </c>
      <c r="M22" s="256"/>
      <c r="N22" s="256"/>
      <c r="O22" s="256"/>
      <c r="P22" s="256"/>
      <c r="Q22" s="165"/>
      <c r="R22" s="165"/>
      <c r="S22" s="165"/>
      <c r="T22" s="165"/>
      <c r="U22" s="165"/>
      <c r="V22" s="165"/>
      <c r="W22" s="165"/>
      <c r="X22" s="165"/>
      <c r="Y22" s="165"/>
      <c r="Z22" s="165"/>
      <c r="AA22" s="165"/>
      <c r="AB22" s="165"/>
    </row>
    <row r="23" spans="1:28" s="260" customFormat="1">
      <c r="A23" s="252" t="s">
        <v>67</v>
      </c>
      <c r="B23" s="253">
        <v>95875</v>
      </c>
      <c r="C23" s="253" t="s">
        <v>550</v>
      </c>
      <c r="D23" s="252" t="s">
        <v>439</v>
      </c>
      <c r="E23" s="254">
        <v>5460</v>
      </c>
      <c r="F23" s="46">
        <v>2.5099999999999998</v>
      </c>
      <c r="G23" s="46">
        <v>3.15</v>
      </c>
      <c r="H23" s="46">
        <v>2.52</v>
      </c>
      <c r="I23" s="46">
        <v>0.63</v>
      </c>
      <c r="J23" s="46">
        <v>13759.2</v>
      </c>
      <c r="K23" s="46">
        <v>3439.8</v>
      </c>
      <c r="L23" s="46">
        <v>17199</v>
      </c>
      <c r="M23" s="256"/>
      <c r="N23" s="256"/>
      <c r="O23" s="256"/>
      <c r="P23" s="256"/>
      <c r="Q23" s="165"/>
      <c r="R23" s="165"/>
      <c r="S23" s="165"/>
      <c r="T23" s="165"/>
      <c r="U23" s="165"/>
      <c r="V23" s="165"/>
      <c r="W23" s="165"/>
      <c r="X23" s="165"/>
      <c r="Y23" s="165"/>
      <c r="Z23" s="165"/>
      <c r="AA23" s="165"/>
      <c r="AB23" s="165"/>
    </row>
    <row r="24" spans="1:28">
      <c r="A24" s="252" t="s">
        <v>84</v>
      </c>
      <c r="B24" s="253">
        <v>100574</v>
      </c>
      <c r="C24" s="253" t="s">
        <v>153</v>
      </c>
      <c r="D24" s="252" t="s">
        <v>3</v>
      </c>
      <c r="E24" s="254">
        <v>1092</v>
      </c>
      <c r="F24" s="46">
        <v>1.55</v>
      </c>
      <c r="G24" s="46">
        <v>1.95</v>
      </c>
      <c r="H24" s="46">
        <v>1.56</v>
      </c>
      <c r="I24" s="46">
        <v>0.39</v>
      </c>
      <c r="J24" s="46">
        <v>1703.52</v>
      </c>
      <c r="K24" s="46">
        <v>425.88</v>
      </c>
      <c r="L24" s="46">
        <v>2129.4</v>
      </c>
      <c r="M24" s="256"/>
      <c r="N24" s="256"/>
      <c r="O24" s="256"/>
      <c r="P24" s="256"/>
    </row>
    <row r="25" spans="1:28">
      <c r="A25" s="252" t="s">
        <v>85</v>
      </c>
      <c r="B25" s="253">
        <v>96399</v>
      </c>
      <c r="C25" s="253" t="s">
        <v>224</v>
      </c>
      <c r="D25" s="252" t="s">
        <v>3</v>
      </c>
      <c r="E25" s="254">
        <v>840</v>
      </c>
      <c r="F25" s="46">
        <v>97.09</v>
      </c>
      <c r="G25" s="46">
        <v>121.95</v>
      </c>
      <c r="H25" s="46">
        <v>97.56</v>
      </c>
      <c r="I25" s="46">
        <v>24.39</v>
      </c>
      <c r="J25" s="46">
        <v>81950.399999999994</v>
      </c>
      <c r="K25" s="46">
        <v>20487.599999999999</v>
      </c>
      <c r="L25" s="46">
        <v>102438</v>
      </c>
      <c r="M25" s="256"/>
      <c r="N25" s="256"/>
      <c r="O25" s="256"/>
      <c r="P25" s="256"/>
    </row>
    <row r="26" spans="1:28" s="257" customFormat="1">
      <c r="A26" s="252" t="s">
        <v>68</v>
      </c>
      <c r="B26" s="253">
        <v>95876</v>
      </c>
      <c r="C26" s="253" t="s">
        <v>155</v>
      </c>
      <c r="D26" s="252" t="s">
        <v>439</v>
      </c>
      <c r="E26" s="254">
        <v>16380</v>
      </c>
      <c r="F26" s="46">
        <v>2.25</v>
      </c>
      <c r="G26" s="46">
        <v>2.83</v>
      </c>
      <c r="H26" s="46">
        <v>2.2600000000000002</v>
      </c>
      <c r="I26" s="46">
        <v>0.56999999999999995</v>
      </c>
      <c r="J26" s="46">
        <v>37018.800000000003</v>
      </c>
      <c r="K26" s="46">
        <v>9336.6</v>
      </c>
      <c r="L26" s="46">
        <v>46355.4</v>
      </c>
      <c r="M26" s="256"/>
      <c r="N26" s="256"/>
      <c r="O26" s="256"/>
      <c r="P26" s="256"/>
    </row>
    <row r="27" spans="1:28" s="260" customFormat="1">
      <c r="A27" s="252" t="s">
        <v>69</v>
      </c>
      <c r="B27" s="253">
        <v>100576</v>
      </c>
      <c r="C27" s="253" t="s">
        <v>218</v>
      </c>
      <c r="D27" s="252" t="s">
        <v>4</v>
      </c>
      <c r="E27" s="254">
        <v>1200</v>
      </c>
      <c r="F27" s="46">
        <v>2.61</v>
      </c>
      <c r="G27" s="46">
        <v>3.28</v>
      </c>
      <c r="H27" s="46">
        <v>2.6199999999999997</v>
      </c>
      <c r="I27" s="46">
        <v>0.66</v>
      </c>
      <c r="J27" s="46">
        <v>3144</v>
      </c>
      <c r="K27" s="46">
        <v>792</v>
      </c>
      <c r="L27" s="46">
        <v>3936</v>
      </c>
      <c r="M27" s="256"/>
      <c r="N27" s="256"/>
      <c r="O27" s="256"/>
      <c r="P27" s="256"/>
    </row>
    <row r="28" spans="1:28" s="260" customFormat="1">
      <c r="A28" s="252" t="s">
        <v>70</v>
      </c>
      <c r="B28" s="253">
        <v>97636</v>
      </c>
      <c r="C28" s="253" t="s">
        <v>225</v>
      </c>
      <c r="D28" s="252" t="s">
        <v>4</v>
      </c>
      <c r="E28" s="254">
        <v>1200</v>
      </c>
      <c r="F28" s="46">
        <v>22.6</v>
      </c>
      <c r="G28" s="46">
        <v>28.39</v>
      </c>
      <c r="H28" s="46">
        <v>22.71</v>
      </c>
      <c r="I28" s="46">
        <v>5.68</v>
      </c>
      <c r="J28" s="46">
        <v>27252</v>
      </c>
      <c r="K28" s="46">
        <v>6816</v>
      </c>
      <c r="L28" s="46">
        <v>34068</v>
      </c>
      <c r="M28" s="256"/>
      <c r="N28" s="256"/>
      <c r="O28" s="256"/>
      <c r="P28" s="256"/>
    </row>
    <row r="29" spans="1:28" s="260" customFormat="1">
      <c r="A29" s="252" t="s">
        <v>193</v>
      </c>
      <c r="B29" s="253">
        <v>95876</v>
      </c>
      <c r="C29" s="253" t="s">
        <v>226</v>
      </c>
      <c r="D29" s="252" t="s">
        <v>439</v>
      </c>
      <c r="E29" s="254">
        <v>546.00000000000011</v>
      </c>
      <c r="F29" s="46">
        <v>2.25</v>
      </c>
      <c r="G29" s="46">
        <v>2.83</v>
      </c>
      <c r="H29" s="46">
        <v>2.2600000000000002</v>
      </c>
      <c r="I29" s="46">
        <v>0.56999999999999995</v>
      </c>
      <c r="J29" s="46">
        <v>1233.96</v>
      </c>
      <c r="K29" s="46">
        <v>311.22000000000003</v>
      </c>
      <c r="L29" s="46">
        <v>1545.18</v>
      </c>
      <c r="M29" s="256"/>
      <c r="N29" s="256"/>
      <c r="O29" s="256"/>
      <c r="P29" s="256"/>
    </row>
    <row r="30" spans="1:28" s="260" customFormat="1">
      <c r="A30" s="247">
        <v>4</v>
      </c>
      <c r="B30" s="247"/>
      <c r="C30" s="315" t="s">
        <v>156</v>
      </c>
      <c r="D30" s="247"/>
      <c r="E30" s="247"/>
      <c r="F30" s="197"/>
      <c r="G30" s="197"/>
      <c r="H30" s="197"/>
      <c r="I30" s="197"/>
      <c r="J30" s="197"/>
      <c r="K30" s="197"/>
      <c r="L30" s="197"/>
      <c r="M30" s="256"/>
      <c r="N30" s="256"/>
      <c r="O30" s="256"/>
      <c r="P30" s="256"/>
    </row>
    <row r="31" spans="1:28" s="260" customFormat="1">
      <c r="A31" s="252" t="s">
        <v>71</v>
      </c>
      <c r="B31" s="261">
        <v>90106</v>
      </c>
      <c r="C31" s="261" t="s">
        <v>157</v>
      </c>
      <c r="D31" s="252" t="s">
        <v>3</v>
      </c>
      <c r="E31" s="254">
        <v>912</v>
      </c>
      <c r="F31" s="46">
        <v>7.48</v>
      </c>
      <c r="G31" s="46">
        <v>9.39</v>
      </c>
      <c r="H31" s="46">
        <v>7.5100000000000007</v>
      </c>
      <c r="I31" s="46">
        <v>1.88</v>
      </c>
      <c r="J31" s="46">
        <v>6849.12</v>
      </c>
      <c r="K31" s="46">
        <v>1714.56</v>
      </c>
      <c r="L31" s="46">
        <v>8563.68</v>
      </c>
      <c r="M31" s="256"/>
      <c r="N31" s="256"/>
      <c r="O31" s="256"/>
      <c r="P31" s="256"/>
    </row>
    <row r="32" spans="1:28" s="260" customFormat="1">
      <c r="A32" s="252" t="s">
        <v>72</v>
      </c>
      <c r="B32" s="261">
        <v>93367</v>
      </c>
      <c r="C32" s="261" t="s">
        <v>158</v>
      </c>
      <c r="D32" s="252" t="s">
        <v>3</v>
      </c>
      <c r="E32" s="254">
        <v>638.4</v>
      </c>
      <c r="F32" s="46">
        <v>24.98</v>
      </c>
      <c r="G32" s="46">
        <v>31.37</v>
      </c>
      <c r="H32" s="46">
        <v>25.1</v>
      </c>
      <c r="I32" s="46">
        <v>6.27</v>
      </c>
      <c r="J32" s="46">
        <v>16023.84</v>
      </c>
      <c r="K32" s="46">
        <v>4002.77</v>
      </c>
      <c r="L32" s="46">
        <v>20026.61</v>
      </c>
      <c r="M32" s="256"/>
      <c r="N32" s="256"/>
      <c r="O32" s="256"/>
      <c r="P32" s="256"/>
    </row>
    <row r="33" spans="1:16" s="260" customFormat="1">
      <c r="A33" s="252" t="s">
        <v>86</v>
      </c>
      <c r="B33" s="253">
        <v>95875</v>
      </c>
      <c r="C33" s="253" t="s">
        <v>549</v>
      </c>
      <c r="D33" s="252" t="s">
        <v>439</v>
      </c>
      <c r="E33" s="254">
        <v>1778.3999999999996</v>
      </c>
      <c r="F33" s="46">
        <v>2.5099999999999998</v>
      </c>
      <c r="G33" s="46">
        <v>3.15</v>
      </c>
      <c r="H33" s="46">
        <v>2.52</v>
      </c>
      <c r="I33" s="46">
        <v>0.63</v>
      </c>
      <c r="J33" s="46">
        <v>4481.57</v>
      </c>
      <c r="K33" s="46">
        <v>1120.3900000000001</v>
      </c>
      <c r="L33" s="46">
        <v>5601.96</v>
      </c>
      <c r="M33" s="256"/>
      <c r="N33" s="256"/>
      <c r="O33" s="256"/>
      <c r="P33" s="256"/>
    </row>
    <row r="34" spans="1:16" s="260" customFormat="1">
      <c r="A34" s="252" t="s">
        <v>87</v>
      </c>
      <c r="B34" s="261">
        <v>100574</v>
      </c>
      <c r="C34" s="261" t="s">
        <v>153</v>
      </c>
      <c r="D34" s="252" t="s">
        <v>3</v>
      </c>
      <c r="E34" s="254">
        <v>355.67999999999995</v>
      </c>
      <c r="F34" s="46">
        <v>1.55</v>
      </c>
      <c r="G34" s="46">
        <v>1.95</v>
      </c>
      <c r="H34" s="46">
        <v>1.56</v>
      </c>
      <c r="I34" s="46">
        <v>0.39</v>
      </c>
      <c r="J34" s="46">
        <v>554.86</v>
      </c>
      <c r="K34" s="46">
        <v>138.72</v>
      </c>
      <c r="L34" s="46">
        <v>693.58</v>
      </c>
      <c r="M34" s="256"/>
      <c r="N34" s="256"/>
      <c r="O34" s="256"/>
      <c r="P34" s="256"/>
    </row>
    <row r="35" spans="1:16" s="260" customFormat="1">
      <c r="A35" s="252" t="s">
        <v>88</v>
      </c>
      <c r="B35" s="261">
        <v>101624</v>
      </c>
      <c r="C35" s="261" t="s">
        <v>159</v>
      </c>
      <c r="D35" s="252" t="s">
        <v>3</v>
      </c>
      <c r="E35" s="254">
        <v>74.400000000000006</v>
      </c>
      <c r="F35" s="46">
        <v>171.02</v>
      </c>
      <c r="G35" s="46">
        <v>214.8</v>
      </c>
      <c r="H35" s="46">
        <v>171.84</v>
      </c>
      <c r="I35" s="46">
        <v>42.96</v>
      </c>
      <c r="J35" s="46">
        <v>12784.9</v>
      </c>
      <c r="K35" s="46">
        <v>3196.22</v>
      </c>
      <c r="L35" s="46">
        <v>15981.12</v>
      </c>
      <c r="M35" s="256"/>
      <c r="N35" s="256"/>
      <c r="O35" s="256"/>
      <c r="P35" s="256"/>
    </row>
    <row r="36" spans="1:16" s="260" customFormat="1">
      <c r="A36" s="252" t="s">
        <v>89</v>
      </c>
      <c r="B36" s="253">
        <v>95876</v>
      </c>
      <c r="C36" s="261" t="s">
        <v>477</v>
      </c>
      <c r="D36" s="252" t="s">
        <v>439</v>
      </c>
      <c r="E36" s="254">
        <v>1450.8000000000002</v>
      </c>
      <c r="F36" s="46">
        <v>2.25</v>
      </c>
      <c r="G36" s="46">
        <v>2.83</v>
      </c>
      <c r="H36" s="46">
        <v>2.2600000000000002</v>
      </c>
      <c r="I36" s="46">
        <v>0.56999999999999995</v>
      </c>
      <c r="J36" s="46">
        <v>3278.8</v>
      </c>
      <c r="K36" s="46">
        <v>826.96</v>
      </c>
      <c r="L36" s="46">
        <v>4105.76</v>
      </c>
      <c r="M36" s="256"/>
      <c r="N36" s="256"/>
      <c r="O36" s="256"/>
      <c r="P36" s="256"/>
    </row>
    <row r="37" spans="1:16" s="260" customFormat="1">
      <c r="A37" s="252" t="s">
        <v>90</v>
      </c>
      <c r="B37" s="261">
        <v>7790</v>
      </c>
      <c r="C37" s="261" t="s">
        <v>160</v>
      </c>
      <c r="D37" s="252" t="s">
        <v>48</v>
      </c>
      <c r="E37" s="254">
        <v>0</v>
      </c>
      <c r="F37" s="46">
        <v>67.010000000000005</v>
      </c>
      <c r="G37" s="46">
        <v>84.16</v>
      </c>
      <c r="H37" s="46">
        <v>67.33</v>
      </c>
      <c r="I37" s="46">
        <v>16.829999999999998</v>
      </c>
      <c r="J37" s="46">
        <v>0</v>
      </c>
      <c r="K37" s="46">
        <v>0</v>
      </c>
      <c r="L37" s="46">
        <v>0</v>
      </c>
      <c r="M37" s="256"/>
      <c r="N37" s="256"/>
      <c r="O37" s="256"/>
      <c r="P37" s="256"/>
    </row>
    <row r="38" spans="1:16" s="260" customFormat="1">
      <c r="A38" s="252" t="s">
        <v>195</v>
      </c>
      <c r="B38" s="261">
        <v>7785</v>
      </c>
      <c r="C38" s="261" t="s">
        <v>161</v>
      </c>
      <c r="D38" s="252" t="s">
        <v>48</v>
      </c>
      <c r="E38" s="254">
        <v>180</v>
      </c>
      <c r="F38" s="46">
        <v>73.94</v>
      </c>
      <c r="G38" s="46">
        <v>92.87</v>
      </c>
      <c r="H38" s="46">
        <v>74.300000000000011</v>
      </c>
      <c r="I38" s="46">
        <v>18.57</v>
      </c>
      <c r="J38" s="46">
        <v>13374</v>
      </c>
      <c r="K38" s="46">
        <v>3342.6</v>
      </c>
      <c r="L38" s="46">
        <v>16716.599999999999</v>
      </c>
      <c r="M38" s="256"/>
      <c r="N38" s="256"/>
      <c r="O38" s="256"/>
      <c r="P38" s="256"/>
    </row>
    <row r="39" spans="1:16" s="260" customFormat="1">
      <c r="A39" s="252" t="s">
        <v>196</v>
      </c>
      <c r="B39" s="261">
        <v>7761</v>
      </c>
      <c r="C39" s="261" t="s">
        <v>162</v>
      </c>
      <c r="D39" s="252" t="s">
        <v>48</v>
      </c>
      <c r="E39" s="254">
        <v>0</v>
      </c>
      <c r="F39" s="46">
        <v>123.44</v>
      </c>
      <c r="G39" s="46">
        <v>155.04</v>
      </c>
      <c r="H39" s="46">
        <v>124.02999999999999</v>
      </c>
      <c r="I39" s="46">
        <v>31.01</v>
      </c>
      <c r="J39" s="46">
        <v>0</v>
      </c>
      <c r="K39" s="46">
        <v>0</v>
      </c>
      <c r="L39" s="46">
        <v>0</v>
      </c>
      <c r="M39" s="256"/>
      <c r="N39" s="256"/>
      <c r="O39" s="256"/>
      <c r="P39" s="256"/>
    </row>
    <row r="40" spans="1:16" s="260" customFormat="1">
      <c r="A40" s="252" t="s">
        <v>197</v>
      </c>
      <c r="B40" s="261">
        <v>7793</v>
      </c>
      <c r="C40" s="261" t="s">
        <v>163</v>
      </c>
      <c r="D40" s="252" t="s">
        <v>48</v>
      </c>
      <c r="E40" s="254">
        <v>0</v>
      </c>
      <c r="F40" s="46">
        <v>123.85</v>
      </c>
      <c r="G40" s="46">
        <v>155.56</v>
      </c>
      <c r="H40" s="46">
        <v>124.45</v>
      </c>
      <c r="I40" s="46">
        <v>31.11</v>
      </c>
      <c r="J40" s="46">
        <v>0</v>
      </c>
      <c r="K40" s="46">
        <v>0</v>
      </c>
      <c r="L40" s="46">
        <v>0</v>
      </c>
      <c r="M40" s="256"/>
      <c r="N40" s="256"/>
      <c r="O40" s="256"/>
      <c r="P40" s="256"/>
    </row>
    <row r="41" spans="1:16" s="260" customFormat="1">
      <c r="A41" s="252" t="s">
        <v>198</v>
      </c>
      <c r="B41" s="261">
        <v>7762</v>
      </c>
      <c r="C41" s="261" t="s">
        <v>164</v>
      </c>
      <c r="D41" s="252" t="s">
        <v>48</v>
      </c>
      <c r="E41" s="254">
        <v>48</v>
      </c>
      <c r="F41" s="46">
        <v>196.08</v>
      </c>
      <c r="G41" s="46">
        <v>246.28</v>
      </c>
      <c r="H41" s="46">
        <v>197.02</v>
      </c>
      <c r="I41" s="46">
        <v>49.26</v>
      </c>
      <c r="J41" s="46">
        <v>9456.9599999999991</v>
      </c>
      <c r="K41" s="46">
        <v>2364.48</v>
      </c>
      <c r="L41" s="46">
        <v>11821.44</v>
      </c>
      <c r="M41" s="256"/>
      <c r="N41" s="256"/>
      <c r="O41" s="256"/>
      <c r="P41" s="256"/>
    </row>
    <row r="42" spans="1:16" s="260" customFormat="1">
      <c r="A42" s="252" t="s">
        <v>199</v>
      </c>
      <c r="B42" s="261">
        <v>7763</v>
      </c>
      <c r="C42" s="261" t="s">
        <v>440</v>
      </c>
      <c r="D42" s="252" t="s">
        <v>48</v>
      </c>
      <c r="E42" s="254">
        <v>120</v>
      </c>
      <c r="F42" s="46">
        <v>365.58</v>
      </c>
      <c r="G42" s="46">
        <v>459.17</v>
      </c>
      <c r="H42" s="46">
        <v>367.34000000000003</v>
      </c>
      <c r="I42" s="46">
        <v>91.83</v>
      </c>
      <c r="J42" s="46">
        <v>44080.800000000003</v>
      </c>
      <c r="K42" s="46">
        <v>11019.6</v>
      </c>
      <c r="L42" s="46">
        <v>55100.4</v>
      </c>
      <c r="M42" s="256"/>
      <c r="N42" s="256"/>
      <c r="O42" s="256"/>
      <c r="P42" s="256"/>
    </row>
    <row r="43" spans="1:16" s="260" customFormat="1">
      <c r="A43" s="252" t="s">
        <v>200</v>
      </c>
      <c r="B43" s="261">
        <v>7765</v>
      </c>
      <c r="C43" s="261" t="s">
        <v>441</v>
      </c>
      <c r="D43" s="252" t="s">
        <v>48</v>
      </c>
      <c r="E43" s="254">
        <v>0</v>
      </c>
      <c r="F43" s="46">
        <v>484.28</v>
      </c>
      <c r="G43" s="46">
        <v>608.26</v>
      </c>
      <c r="H43" s="46">
        <v>486.61</v>
      </c>
      <c r="I43" s="46">
        <v>121.65</v>
      </c>
      <c r="J43" s="46">
        <v>0</v>
      </c>
      <c r="K43" s="46">
        <v>0</v>
      </c>
      <c r="L43" s="46">
        <v>0</v>
      </c>
      <c r="M43" s="256"/>
      <c r="N43" s="256"/>
      <c r="O43" s="256"/>
      <c r="P43" s="256"/>
    </row>
    <row r="44" spans="1:16" s="260" customFormat="1">
      <c r="A44" s="252" t="s">
        <v>201</v>
      </c>
      <c r="B44" s="261">
        <v>7766</v>
      </c>
      <c r="C44" s="261" t="s">
        <v>442</v>
      </c>
      <c r="D44" s="252" t="s">
        <v>48</v>
      </c>
      <c r="E44" s="254">
        <v>0</v>
      </c>
      <c r="F44" s="46">
        <v>710.28</v>
      </c>
      <c r="G44" s="46">
        <v>892.11</v>
      </c>
      <c r="H44" s="46">
        <v>713.69</v>
      </c>
      <c r="I44" s="46">
        <v>178.42</v>
      </c>
      <c r="J44" s="46">
        <v>0</v>
      </c>
      <c r="K44" s="46">
        <v>0</v>
      </c>
      <c r="L44" s="46">
        <v>0</v>
      </c>
      <c r="M44" s="256"/>
      <c r="N44" s="256"/>
      <c r="O44" s="256"/>
      <c r="P44" s="256"/>
    </row>
    <row r="45" spans="1:16" s="260" customFormat="1">
      <c r="A45" s="252" t="s">
        <v>202</v>
      </c>
      <c r="B45" s="261">
        <v>7767</v>
      </c>
      <c r="C45" s="261" t="s">
        <v>443</v>
      </c>
      <c r="D45" s="252" t="s">
        <v>48</v>
      </c>
      <c r="E45" s="254">
        <v>0</v>
      </c>
      <c r="F45" s="46">
        <v>1019.84</v>
      </c>
      <c r="G45" s="46">
        <v>1280.92</v>
      </c>
      <c r="H45" s="46">
        <v>1024.74</v>
      </c>
      <c r="I45" s="46">
        <v>256.18</v>
      </c>
      <c r="J45" s="46">
        <v>0</v>
      </c>
      <c r="K45" s="46">
        <v>0</v>
      </c>
      <c r="L45" s="46">
        <v>0</v>
      </c>
      <c r="M45" s="256"/>
      <c r="N45" s="256"/>
      <c r="O45" s="256"/>
      <c r="P45" s="256"/>
    </row>
    <row r="46" spans="1:16" s="260" customFormat="1">
      <c r="A46" s="252" t="s">
        <v>203</v>
      </c>
      <c r="B46" s="261">
        <v>92808</v>
      </c>
      <c r="C46" s="261" t="s">
        <v>165</v>
      </c>
      <c r="D46" s="252" t="s">
        <v>48</v>
      </c>
      <c r="E46" s="254">
        <v>0</v>
      </c>
      <c r="F46" s="46">
        <v>24.22</v>
      </c>
      <c r="G46" s="46">
        <v>30.42</v>
      </c>
      <c r="H46" s="46">
        <v>24.340000000000003</v>
      </c>
      <c r="I46" s="46">
        <v>6.08</v>
      </c>
      <c r="J46" s="46">
        <v>0</v>
      </c>
      <c r="K46" s="46">
        <v>0</v>
      </c>
      <c r="L46" s="46">
        <v>0</v>
      </c>
      <c r="M46" s="256"/>
      <c r="N46" s="256"/>
      <c r="O46" s="256"/>
      <c r="P46" s="256"/>
    </row>
    <row r="47" spans="1:16" s="260" customFormat="1">
      <c r="A47" s="252" t="s">
        <v>204</v>
      </c>
      <c r="B47" s="261">
        <v>92809</v>
      </c>
      <c r="C47" s="261" t="s">
        <v>166</v>
      </c>
      <c r="D47" s="252" t="s">
        <v>48</v>
      </c>
      <c r="E47" s="254">
        <v>180</v>
      </c>
      <c r="F47" s="46">
        <v>33.72</v>
      </c>
      <c r="G47" s="46">
        <v>42.35</v>
      </c>
      <c r="H47" s="46">
        <v>33.880000000000003</v>
      </c>
      <c r="I47" s="46">
        <v>8.4700000000000006</v>
      </c>
      <c r="J47" s="46">
        <v>6098.4</v>
      </c>
      <c r="K47" s="46">
        <v>1524.6</v>
      </c>
      <c r="L47" s="46">
        <v>7623</v>
      </c>
      <c r="M47" s="256"/>
      <c r="N47" s="256"/>
      <c r="O47" s="256"/>
      <c r="P47" s="256"/>
    </row>
    <row r="48" spans="1:16" s="260" customFormat="1">
      <c r="A48" s="252" t="s">
        <v>444</v>
      </c>
      <c r="B48" s="261">
        <v>92811</v>
      </c>
      <c r="C48" s="261" t="s">
        <v>167</v>
      </c>
      <c r="D48" s="252" t="s">
        <v>48</v>
      </c>
      <c r="E48" s="254">
        <v>48</v>
      </c>
      <c r="F48" s="46">
        <v>53.6</v>
      </c>
      <c r="G48" s="46">
        <v>67.319999999999993</v>
      </c>
      <c r="H48" s="46">
        <v>53.859999999999992</v>
      </c>
      <c r="I48" s="46">
        <v>13.46</v>
      </c>
      <c r="J48" s="46">
        <v>2585.2800000000002</v>
      </c>
      <c r="K48" s="46">
        <v>646.08000000000004</v>
      </c>
      <c r="L48" s="46">
        <v>3231.36</v>
      </c>
      <c r="M48" s="256"/>
      <c r="N48" s="256"/>
      <c r="O48" s="256"/>
      <c r="P48" s="256"/>
    </row>
    <row r="49" spans="1:16" s="260" customFormat="1">
      <c r="A49" s="252" t="s">
        <v>445</v>
      </c>
      <c r="B49" s="261">
        <v>92813</v>
      </c>
      <c r="C49" s="261" t="s">
        <v>446</v>
      </c>
      <c r="D49" s="252" t="s">
        <v>48</v>
      </c>
      <c r="E49" s="254">
        <v>120</v>
      </c>
      <c r="F49" s="46">
        <v>74.5</v>
      </c>
      <c r="G49" s="46">
        <v>93.57</v>
      </c>
      <c r="H49" s="46">
        <v>74.859999999999985</v>
      </c>
      <c r="I49" s="46">
        <v>18.71</v>
      </c>
      <c r="J49" s="46">
        <v>8983.2000000000007</v>
      </c>
      <c r="K49" s="46">
        <v>2245.1999999999998</v>
      </c>
      <c r="L49" s="46">
        <v>11228.4</v>
      </c>
      <c r="M49" s="256"/>
      <c r="N49" s="256"/>
      <c r="O49" s="256"/>
      <c r="P49" s="256"/>
    </row>
    <row r="50" spans="1:16" s="260" customFormat="1">
      <c r="A50" s="252" t="s">
        <v>447</v>
      </c>
      <c r="B50" s="261">
        <v>92815</v>
      </c>
      <c r="C50" s="261" t="s">
        <v>448</v>
      </c>
      <c r="D50" s="252" t="s">
        <v>48</v>
      </c>
      <c r="E50" s="254">
        <v>0</v>
      </c>
      <c r="F50" s="46">
        <v>96.4</v>
      </c>
      <c r="G50" s="46">
        <v>121.08</v>
      </c>
      <c r="H50" s="46">
        <v>96.86</v>
      </c>
      <c r="I50" s="46">
        <v>24.22</v>
      </c>
      <c r="J50" s="46">
        <v>0</v>
      </c>
      <c r="K50" s="46">
        <v>0</v>
      </c>
      <c r="L50" s="46">
        <v>0</v>
      </c>
      <c r="M50" s="256"/>
      <c r="N50" s="256"/>
      <c r="O50" s="256"/>
      <c r="P50" s="256"/>
    </row>
    <row r="51" spans="1:16" s="260" customFormat="1">
      <c r="A51" s="252" t="s">
        <v>449</v>
      </c>
      <c r="B51" s="261">
        <v>92817</v>
      </c>
      <c r="C51" s="261" t="s">
        <v>450</v>
      </c>
      <c r="D51" s="252" t="s">
        <v>48</v>
      </c>
      <c r="E51" s="254">
        <v>0</v>
      </c>
      <c r="F51" s="46">
        <v>119.36</v>
      </c>
      <c r="G51" s="46">
        <v>149.91999999999999</v>
      </c>
      <c r="H51" s="46">
        <v>119.93999999999998</v>
      </c>
      <c r="I51" s="46">
        <v>29.98</v>
      </c>
      <c r="J51" s="46">
        <v>0</v>
      </c>
      <c r="K51" s="46">
        <v>0</v>
      </c>
      <c r="L51" s="46">
        <v>0</v>
      </c>
      <c r="M51" s="256"/>
      <c r="N51" s="256"/>
      <c r="O51" s="256"/>
      <c r="P51" s="256"/>
    </row>
    <row r="52" spans="1:16" s="260" customFormat="1">
      <c r="A52" s="252" t="s">
        <v>451</v>
      </c>
      <c r="B52" s="261">
        <v>92819</v>
      </c>
      <c r="C52" s="261" t="s">
        <v>452</v>
      </c>
      <c r="D52" s="252" t="s">
        <v>48</v>
      </c>
      <c r="E52" s="254">
        <v>0</v>
      </c>
      <c r="F52" s="46">
        <v>155.65</v>
      </c>
      <c r="G52" s="46">
        <v>195.5</v>
      </c>
      <c r="H52" s="46">
        <v>156.4</v>
      </c>
      <c r="I52" s="46">
        <v>39.1</v>
      </c>
      <c r="J52" s="46">
        <v>0</v>
      </c>
      <c r="K52" s="46">
        <v>0</v>
      </c>
      <c r="L52" s="46">
        <v>0</v>
      </c>
      <c r="M52" s="256"/>
      <c r="N52" s="256"/>
      <c r="O52" s="256"/>
      <c r="P52" s="256"/>
    </row>
    <row r="53" spans="1:16" s="260" customFormat="1">
      <c r="A53" s="252" t="s">
        <v>453</v>
      </c>
      <c r="B53" s="261">
        <v>97956</v>
      </c>
      <c r="C53" s="261" t="s">
        <v>168</v>
      </c>
      <c r="D53" s="252" t="s">
        <v>9</v>
      </c>
      <c r="E53" s="254">
        <v>40</v>
      </c>
      <c r="F53" s="46">
        <v>1475.83</v>
      </c>
      <c r="G53" s="46">
        <v>1853.64</v>
      </c>
      <c r="H53" s="46">
        <v>1482.91</v>
      </c>
      <c r="I53" s="46">
        <v>370.73</v>
      </c>
      <c r="J53" s="46">
        <v>59316.4</v>
      </c>
      <c r="K53" s="46">
        <v>14829.2</v>
      </c>
      <c r="L53" s="46">
        <v>74145.600000000006</v>
      </c>
      <c r="M53" s="256"/>
      <c r="N53" s="256"/>
      <c r="O53" s="256"/>
      <c r="P53" s="256"/>
    </row>
    <row r="54" spans="1:16" s="260" customFormat="1">
      <c r="A54" s="252" t="s">
        <v>454</v>
      </c>
      <c r="B54" s="261" t="s">
        <v>455</v>
      </c>
      <c r="C54" s="261" t="s">
        <v>456</v>
      </c>
      <c r="D54" s="252" t="s">
        <v>9</v>
      </c>
      <c r="E54" s="254">
        <v>15</v>
      </c>
      <c r="F54" s="46">
        <v>1985.58</v>
      </c>
      <c r="G54" s="46">
        <v>2493.89</v>
      </c>
      <c r="H54" s="46">
        <v>1995.11</v>
      </c>
      <c r="I54" s="46">
        <v>498.78</v>
      </c>
      <c r="J54" s="46">
        <v>29926.65</v>
      </c>
      <c r="K54" s="46">
        <v>7481.7</v>
      </c>
      <c r="L54" s="46">
        <v>37408.35</v>
      </c>
      <c r="M54" s="256"/>
      <c r="N54" s="256"/>
      <c r="O54" s="256"/>
      <c r="P54" s="256"/>
    </row>
    <row r="55" spans="1:16" s="260" customFormat="1">
      <c r="A55" s="252" t="s">
        <v>457</v>
      </c>
      <c r="B55" s="261" t="s">
        <v>458</v>
      </c>
      <c r="C55" s="261" t="s">
        <v>459</v>
      </c>
      <c r="D55" s="252" t="s">
        <v>9</v>
      </c>
      <c r="E55" s="254">
        <v>10</v>
      </c>
      <c r="F55" s="46">
        <v>3343.09</v>
      </c>
      <c r="G55" s="46">
        <v>4198.92</v>
      </c>
      <c r="H55" s="46">
        <v>3359.1400000000003</v>
      </c>
      <c r="I55" s="46">
        <v>839.78</v>
      </c>
      <c r="J55" s="46">
        <v>33591.4</v>
      </c>
      <c r="K55" s="46">
        <v>8397.7999999999993</v>
      </c>
      <c r="L55" s="46">
        <v>41989.2</v>
      </c>
      <c r="M55" s="256"/>
      <c r="N55" s="256"/>
      <c r="O55" s="256"/>
      <c r="P55" s="256"/>
    </row>
    <row r="56" spans="1:16" s="260" customFormat="1">
      <c r="A56" s="252" t="s">
        <v>460</v>
      </c>
      <c r="B56" s="261" t="s">
        <v>461</v>
      </c>
      <c r="C56" s="261" t="s">
        <v>483</v>
      </c>
      <c r="D56" s="252" t="s">
        <v>9</v>
      </c>
      <c r="E56" s="254">
        <v>12</v>
      </c>
      <c r="F56" s="46">
        <v>6028.57</v>
      </c>
      <c r="G56" s="46">
        <v>7571.88</v>
      </c>
      <c r="H56" s="46">
        <v>6057.5</v>
      </c>
      <c r="I56" s="46">
        <v>1514.38</v>
      </c>
      <c r="J56" s="46">
        <v>72690</v>
      </c>
      <c r="K56" s="46">
        <v>18172.560000000001</v>
      </c>
      <c r="L56" s="46">
        <v>90862.56</v>
      </c>
      <c r="M56" s="256"/>
      <c r="N56" s="256"/>
      <c r="O56" s="256"/>
      <c r="P56" s="256"/>
    </row>
    <row r="57" spans="1:16" s="260" customFormat="1">
      <c r="A57" s="252" t="s">
        <v>462</v>
      </c>
      <c r="B57" s="261">
        <v>101603</v>
      </c>
      <c r="C57" s="262" t="s">
        <v>463</v>
      </c>
      <c r="D57" s="252" t="s">
        <v>4</v>
      </c>
      <c r="E57" s="254">
        <v>600</v>
      </c>
      <c r="F57" s="46">
        <v>21.8</v>
      </c>
      <c r="G57" s="46">
        <v>27.38</v>
      </c>
      <c r="H57" s="46">
        <v>21.9</v>
      </c>
      <c r="I57" s="46">
        <v>5.48</v>
      </c>
      <c r="J57" s="46">
        <v>13140</v>
      </c>
      <c r="K57" s="46">
        <v>3288</v>
      </c>
      <c r="L57" s="46">
        <v>16428</v>
      </c>
      <c r="M57" s="256"/>
      <c r="N57" s="256"/>
      <c r="O57" s="256"/>
      <c r="P57" s="256"/>
    </row>
    <row r="58" spans="1:16">
      <c r="A58" s="247">
        <v>5</v>
      </c>
      <c r="B58" s="247"/>
      <c r="C58" s="315" t="s">
        <v>509</v>
      </c>
      <c r="D58" s="247"/>
      <c r="E58" s="247"/>
      <c r="F58" s="197"/>
      <c r="G58" s="197"/>
      <c r="H58" s="197"/>
      <c r="I58" s="197"/>
      <c r="J58" s="197"/>
      <c r="K58" s="197"/>
      <c r="L58" s="197"/>
      <c r="M58" s="256"/>
      <c r="N58" s="256"/>
      <c r="O58" s="256"/>
      <c r="P58" s="256"/>
    </row>
    <row r="59" spans="1:16">
      <c r="A59" s="252" t="s">
        <v>73</v>
      </c>
      <c r="B59" s="253">
        <v>96400</v>
      </c>
      <c r="C59" s="253" t="s">
        <v>222</v>
      </c>
      <c r="D59" s="252" t="s">
        <v>3</v>
      </c>
      <c r="E59" s="254">
        <v>0</v>
      </c>
      <c r="F59" s="46">
        <v>127.44</v>
      </c>
      <c r="G59" s="46">
        <v>160.06</v>
      </c>
      <c r="H59" s="46">
        <v>128.05000000000001</v>
      </c>
      <c r="I59" s="46">
        <v>32.01</v>
      </c>
      <c r="J59" s="46">
        <v>0</v>
      </c>
      <c r="K59" s="46">
        <v>0</v>
      </c>
      <c r="L59" s="46">
        <v>0</v>
      </c>
      <c r="M59" s="256"/>
      <c r="N59" s="256"/>
      <c r="O59" s="256"/>
      <c r="P59" s="256"/>
    </row>
    <row r="60" spans="1:16">
      <c r="A60" s="252" t="s">
        <v>95</v>
      </c>
      <c r="B60" s="253">
        <v>95876</v>
      </c>
      <c r="C60" s="253" t="s">
        <v>478</v>
      </c>
      <c r="D60" s="252" t="s">
        <v>439</v>
      </c>
      <c r="E60" s="254">
        <v>0</v>
      </c>
      <c r="F60" s="46">
        <v>2.25</v>
      </c>
      <c r="G60" s="46">
        <v>2.83</v>
      </c>
      <c r="H60" s="46">
        <v>2.2600000000000002</v>
      </c>
      <c r="I60" s="46">
        <v>0.56999999999999995</v>
      </c>
      <c r="J60" s="46">
        <v>0</v>
      </c>
      <c r="K60" s="46">
        <v>0</v>
      </c>
      <c r="L60" s="46">
        <v>0</v>
      </c>
      <c r="M60" s="256"/>
      <c r="N60" s="256"/>
      <c r="O60" s="256"/>
      <c r="P60" s="256"/>
    </row>
    <row r="61" spans="1:16">
      <c r="A61" s="252" t="s">
        <v>123</v>
      </c>
      <c r="B61" s="253">
        <v>96396</v>
      </c>
      <c r="C61" s="253" t="s">
        <v>223</v>
      </c>
      <c r="D61" s="252" t="s">
        <v>3</v>
      </c>
      <c r="E61" s="254">
        <v>240</v>
      </c>
      <c r="F61" s="46">
        <v>140.83000000000001</v>
      </c>
      <c r="G61" s="46">
        <v>176.88</v>
      </c>
      <c r="H61" s="46">
        <v>141.5</v>
      </c>
      <c r="I61" s="46">
        <v>35.380000000000003</v>
      </c>
      <c r="J61" s="46">
        <v>33960</v>
      </c>
      <c r="K61" s="46">
        <v>8491.2000000000007</v>
      </c>
      <c r="L61" s="46">
        <v>42451.199999999997</v>
      </c>
      <c r="M61" s="256"/>
      <c r="N61" s="256"/>
      <c r="O61" s="256"/>
      <c r="P61" s="256"/>
    </row>
    <row r="62" spans="1:16">
      <c r="A62" s="252" t="s">
        <v>74</v>
      </c>
      <c r="B62" s="253">
        <v>95876</v>
      </c>
      <c r="C62" s="253" t="s">
        <v>479</v>
      </c>
      <c r="D62" s="252" t="s">
        <v>439</v>
      </c>
      <c r="E62" s="254">
        <v>4680</v>
      </c>
      <c r="F62" s="46">
        <v>2.25</v>
      </c>
      <c r="G62" s="46">
        <v>2.83</v>
      </c>
      <c r="H62" s="46">
        <v>2.2600000000000002</v>
      </c>
      <c r="I62" s="46">
        <v>0.56999999999999995</v>
      </c>
      <c r="J62" s="46">
        <v>10576.8</v>
      </c>
      <c r="K62" s="46">
        <v>2667.6</v>
      </c>
      <c r="L62" s="46">
        <v>13244.4</v>
      </c>
      <c r="M62" s="256"/>
      <c r="N62" s="256"/>
      <c r="O62" s="256"/>
      <c r="P62" s="256"/>
    </row>
    <row r="63" spans="1:16">
      <c r="A63" s="252" t="s">
        <v>75</v>
      </c>
      <c r="B63" s="253" t="s">
        <v>464</v>
      </c>
      <c r="C63" s="253" t="s">
        <v>219</v>
      </c>
      <c r="D63" s="252" t="s">
        <v>4</v>
      </c>
      <c r="E63" s="254">
        <v>1200</v>
      </c>
      <c r="F63" s="46">
        <v>8.3601339999999986</v>
      </c>
      <c r="G63" s="46">
        <v>10.5</v>
      </c>
      <c r="H63" s="46">
        <v>8.4</v>
      </c>
      <c r="I63" s="46">
        <v>2.1</v>
      </c>
      <c r="J63" s="46">
        <v>10080</v>
      </c>
      <c r="K63" s="46">
        <v>2520</v>
      </c>
      <c r="L63" s="46">
        <v>12600</v>
      </c>
      <c r="M63" s="256"/>
      <c r="N63" s="256"/>
      <c r="O63" s="256"/>
      <c r="P63" s="256"/>
    </row>
    <row r="64" spans="1:16">
      <c r="A64" s="252" t="s">
        <v>76</v>
      </c>
      <c r="B64" s="253" t="s">
        <v>465</v>
      </c>
      <c r="C64" s="253" t="s">
        <v>466</v>
      </c>
      <c r="D64" s="252" t="s">
        <v>4</v>
      </c>
      <c r="E64" s="254">
        <v>33242.120000000003</v>
      </c>
      <c r="F64" s="46">
        <v>2.5873510000000004</v>
      </c>
      <c r="G64" s="46">
        <v>3.25</v>
      </c>
      <c r="H64" s="46">
        <v>2.6</v>
      </c>
      <c r="I64" s="46">
        <v>0.65</v>
      </c>
      <c r="J64" s="46">
        <v>86429.51</v>
      </c>
      <c r="K64" s="46">
        <v>21607.38</v>
      </c>
      <c r="L64" s="46">
        <v>108036.89</v>
      </c>
      <c r="M64" s="256"/>
      <c r="N64" s="256"/>
      <c r="O64" s="256"/>
      <c r="P64" s="256"/>
    </row>
    <row r="65" spans="1:16">
      <c r="A65" s="252" t="s">
        <v>77</v>
      </c>
      <c r="B65" s="202">
        <v>98524</v>
      </c>
      <c r="C65" s="202" t="s">
        <v>8</v>
      </c>
      <c r="D65" s="184" t="s">
        <v>4</v>
      </c>
      <c r="E65" s="254">
        <v>15300</v>
      </c>
      <c r="F65" s="46">
        <v>4.28</v>
      </c>
      <c r="G65" s="46">
        <v>5.38</v>
      </c>
      <c r="H65" s="46">
        <v>4.3</v>
      </c>
      <c r="I65" s="46">
        <v>1.08</v>
      </c>
      <c r="J65" s="46">
        <v>65790</v>
      </c>
      <c r="K65" s="46">
        <v>16524</v>
      </c>
      <c r="L65" s="46">
        <v>82314</v>
      </c>
      <c r="M65" s="256"/>
      <c r="N65" s="256"/>
      <c r="O65" s="256"/>
      <c r="P65" s="256"/>
    </row>
    <row r="66" spans="1:16">
      <c r="A66" s="252" t="s">
        <v>205</v>
      </c>
      <c r="B66" s="185" t="s">
        <v>430</v>
      </c>
      <c r="C66" s="202" t="s">
        <v>542</v>
      </c>
      <c r="D66" s="184" t="s">
        <v>3</v>
      </c>
      <c r="E66" s="254">
        <v>36</v>
      </c>
      <c r="F66" s="46">
        <v>1107.3307148075999</v>
      </c>
      <c r="G66" s="46">
        <v>1390.81</v>
      </c>
      <c r="H66" s="46">
        <v>1112.6499999999999</v>
      </c>
      <c r="I66" s="46">
        <v>278.16000000000003</v>
      </c>
      <c r="J66" s="46">
        <v>40055.4</v>
      </c>
      <c r="K66" s="46">
        <v>10013.76</v>
      </c>
      <c r="L66" s="46">
        <v>50069.16</v>
      </c>
      <c r="M66" s="256"/>
      <c r="N66" s="256"/>
      <c r="O66" s="256"/>
      <c r="P66" s="256"/>
    </row>
    <row r="67" spans="1:16">
      <c r="A67" s="252" t="s">
        <v>494</v>
      </c>
      <c r="B67" s="185" t="s">
        <v>404</v>
      </c>
      <c r="C67" s="185" t="s">
        <v>405</v>
      </c>
      <c r="D67" s="184" t="s">
        <v>3</v>
      </c>
      <c r="E67" s="254">
        <v>108</v>
      </c>
      <c r="F67" s="46">
        <v>1221.69</v>
      </c>
      <c r="G67" s="46">
        <v>1534.44</v>
      </c>
      <c r="H67" s="46">
        <v>1227.5500000000002</v>
      </c>
      <c r="I67" s="46">
        <v>306.89</v>
      </c>
      <c r="J67" s="46">
        <v>132575.4</v>
      </c>
      <c r="K67" s="46">
        <v>33144.120000000003</v>
      </c>
      <c r="L67" s="46">
        <v>165719.51999999999</v>
      </c>
      <c r="M67" s="256"/>
      <c r="N67" s="256"/>
      <c r="O67" s="256"/>
      <c r="P67" s="256"/>
    </row>
    <row r="68" spans="1:16">
      <c r="A68" s="252" t="s">
        <v>495</v>
      </c>
      <c r="B68" s="185" t="s">
        <v>404</v>
      </c>
      <c r="C68" s="185" t="s">
        <v>517</v>
      </c>
      <c r="D68" s="184" t="s">
        <v>3</v>
      </c>
      <c r="E68" s="254">
        <v>1497.1060000000002</v>
      </c>
      <c r="F68" s="46">
        <v>1221.69</v>
      </c>
      <c r="G68" s="46">
        <v>1534.44</v>
      </c>
      <c r="H68" s="46">
        <v>1227.5500000000002</v>
      </c>
      <c r="I68" s="46">
        <v>306.89</v>
      </c>
      <c r="J68" s="46">
        <v>1837772.47</v>
      </c>
      <c r="K68" s="46">
        <v>459446.86</v>
      </c>
      <c r="L68" s="46">
        <v>2297219.33</v>
      </c>
      <c r="M68" s="256"/>
      <c r="N68" s="256"/>
      <c r="O68" s="256"/>
      <c r="P68" s="256"/>
    </row>
    <row r="69" spans="1:16">
      <c r="A69" s="252" t="s">
        <v>496</v>
      </c>
      <c r="B69" s="185">
        <v>95876</v>
      </c>
      <c r="C69" s="185" t="s">
        <v>6</v>
      </c>
      <c r="D69" s="184" t="s">
        <v>3</v>
      </c>
      <c r="E69" s="254">
        <v>2133.4378000000002</v>
      </c>
      <c r="F69" s="46">
        <v>33.75</v>
      </c>
      <c r="G69" s="46">
        <v>42.39</v>
      </c>
      <c r="H69" s="46">
        <v>33.909999999999997</v>
      </c>
      <c r="I69" s="46">
        <v>8.48</v>
      </c>
      <c r="J69" s="46">
        <v>72344.88</v>
      </c>
      <c r="K69" s="46">
        <v>18091.55</v>
      </c>
      <c r="L69" s="46">
        <v>90436.43</v>
      </c>
      <c r="M69" s="256"/>
      <c r="N69" s="256"/>
      <c r="O69" s="256"/>
      <c r="P69" s="256"/>
    </row>
    <row r="70" spans="1:16">
      <c r="A70" s="252" t="s">
        <v>497</v>
      </c>
      <c r="B70" s="185">
        <v>96001</v>
      </c>
      <c r="C70" s="185" t="s">
        <v>407</v>
      </c>
      <c r="D70" s="186" t="s">
        <v>4</v>
      </c>
      <c r="E70" s="254">
        <v>29642.120000000003</v>
      </c>
      <c r="F70" s="46">
        <v>7.4</v>
      </c>
      <c r="G70" s="46">
        <v>9.2899999999999991</v>
      </c>
      <c r="H70" s="46">
        <v>7.4299999999999988</v>
      </c>
      <c r="I70" s="46">
        <v>1.86</v>
      </c>
      <c r="J70" s="46">
        <v>220240.95</v>
      </c>
      <c r="K70" s="46">
        <v>55134.34</v>
      </c>
      <c r="L70" s="46">
        <v>275375.28999999998</v>
      </c>
      <c r="M70" s="256"/>
      <c r="N70" s="256"/>
      <c r="O70" s="256"/>
      <c r="P70" s="256"/>
    </row>
    <row r="71" spans="1:16">
      <c r="A71" s="252" t="s">
        <v>498</v>
      </c>
      <c r="B71" s="185">
        <v>95876</v>
      </c>
      <c r="C71" s="185" t="s">
        <v>408</v>
      </c>
      <c r="D71" s="186" t="s">
        <v>3</v>
      </c>
      <c r="E71" s="254">
        <v>1156.04268</v>
      </c>
      <c r="F71" s="46">
        <v>11.25</v>
      </c>
      <c r="G71" s="46">
        <v>14.13</v>
      </c>
      <c r="H71" s="46">
        <v>11.3</v>
      </c>
      <c r="I71" s="46">
        <v>2.83</v>
      </c>
      <c r="J71" s="46">
        <v>13063.28</v>
      </c>
      <c r="K71" s="46">
        <v>3271.6</v>
      </c>
      <c r="L71" s="46">
        <v>16334.88</v>
      </c>
      <c r="M71" s="256"/>
      <c r="N71" s="256"/>
      <c r="O71" s="256"/>
      <c r="P71" s="256"/>
    </row>
    <row r="72" spans="1:16">
      <c r="A72" s="247">
        <v>6</v>
      </c>
      <c r="B72" s="247"/>
      <c r="C72" s="315" t="s">
        <v>5</v>
      </c>
      <c r="D72" s="247"/>
      <c r="E72" s="247"/>
      <c r="F72" s="197"/>
      <c r="G72" s="197"/>
      <c r="H72" s="197"/>
      <c r="I72" s="197"/>
      <c r="J72" s="197"/>
      <c r="K72" s="197"/>
      <c r="L72" s="197"/>
      <c r="M72" s="256"/>
      <c r="N72" s="256"/>
      <c r="O72" s="256"/>
      <c r="P72" s="256"/>
    </row>
    <row r="73" spans="1:16" ht="30">
      <c r="A73" s="252" t="s">
        <v>78</v>
      </c>
      <c r="B73" s="261">
        <v>102512</v>
      </c>
      <c r="C73" s="262" t="s">
        <v>409</v>
      </c>
      <c r="D73" s="269" t="s">
        <v>48</v>
      </c>
      <c r="E73" s="254">
        <v>2908</v>
      </c>
      <c r="F73" s="46">
        <v>5.97</v>
      </c>
      <c r="G73" s="46">
        <v>7.5</v>
      </c>
      <c r="H73" s="46">
        <v>6</v>
      </c>
      <c r="I73" s="46">
        <v>1.5</v>
      </c>
      <c r="J73" s="46">
        <v>17448</v>
      </c>
      <c r="K73" s="46">
        <v>4362</v>
      </c>
      <c r="L73" s="46">
        <v>21810</v>
      </c>
      <c r="M73" s="256"/>
      <c r="N73" s="256"/>
      <c r="O73" s="256"/>
      <c r="P73" s="256"/>
    </row>
    <row r="74" spans="1:16" ht="29.25" customHeight="1">
      <c r="A74" s="252" t="s">
        <v>79</v>
      </c>
      <c r="B74" s="261">
        <v>102513</v>
      </c>
      <c r="C74" s="262" t="s">
        <v>410</v>
      </c>
      <c r="D74" s="269" t="s">
        <v>4</v>
      </c>
      <c r="E74" s="254">
        <v>1215</v>
      </c>
      <c r="F74" s="46">
        <v>44.84</v>
      </c>
      <c r="G74" s="46">
        <v>56.32</v>
      </c>
      <c r="H74" s="46">
        <v>45.06</v>
      </c>
      <c r="I74" s="46">
        <v>11.26</v>
      </c>
      <c r="J74" s="46">
        <v>54747.9</v>
      </c>
      <c r="K74" s="46">
        <v>13680.9</v>
      </c>
      <c r="L74" s="46">
        <v>68428.800000000003</v>
      </c>
      <c r="M74" s="256"/>
      <c r="N74" s="256"/>
      <c r="O74" s="256"/>
      <c r="P74" s="256"/>
    </row>
    <row r="75" spans="1:16" ht="30">
      <c r="A75" s="252" t="s">
        <v>16</v>
      </c>
      <c r="B75" s="261">
        <v>102509</v>
      </c>
      <c r="C75" s="262" t="s">
        <v>411</v>
      </c>
      <c r="D75" s="269" t="s">
        <v>4</v>
      </c>
      <c r="E75" s="254">
        <v>706</v>
      </c>
      <c r="F75" s="46">
        <v>26.75</v>
      </c>
      <c r="G75" s="46">
        <v>33.6</v>
      </c>
      <c r="H75" s="46">
        <v>26.880000000000003</v>
      </c>
      <c r="I75" s="46">
        <v>6.72</v>
      </c>
      <c r="J75" s="46">
        <v>18977.28</v>
      </c>
      <c r="K75" s="46">
        <v>4744.32</v>
      </c>
      <c r="L75" s="46">
        <v>23721.599999999999</v>
      </c>
      <c r="M75" s="256"/>
      <c r="N75" s="256"/>
      <c r="O75" s="256"/>
      <c r="P75" s="256"/>
    </row>
    <row r="76" spans="1:16">
      <c r="A76" s="252" t="s">
        <v>80</v>
      </c>
      <c r="B76" s="261">
        <v>102498</v>
      </c>
      <c r="C76" s="262" t="s">
        <v>412</v>
      </c>
      <c r="D76" s="252" t="s">
        <v>48</v>
      </c>
      <c r="E76" s="254">
        <v>4150</v>
      </c>
      <c r="F76" s="46">
        <v>1.42</v>
      </c>
      <c r="G76" s="46">
        <v>1.78</v>
      </c>
      <c r="H76" s="46">
        <v>1.42</v>
      </c>
      <c r="I76" s="46">
        <v>0.36</v>
      </c>
      <c r="J76" s="46">
        <v>5893</v>
      </c>
      <c r="K76" s="46">
        <v>1494</v>
      </c>
      <c r="L76" s="46">
        <v>7387</v>
      </c>
      <c r="M76" s="256"/>
      <c r="N76" s="256"/>
      <c r="O76" s="256"/>
      <c r="P76" s="256"/>
    </row>
    <row r="77" spans="1:16">
      <c r="A77" s="252" t="s">
        <v>206</v>
      </c>
      <c r="B77" s="261" t="s">
        <v>415</v>
      </c>
      <c r="C77" s="262" t="s">
        <v>416</v>
      </c>
      <c r="D77" s="252" t="s">
        <v>9</v>
      </c>
      <c r="E77" s="254">
        <v>15</v>
      </c>
      <c r="F77" s="46">
        <v>248.01</v>
      </c>
      <c r="G77" s="46">
        <v>311.5</v>
      </c>
      <c r="H77" s="46">
        <v>249.2</v>
      </c>
      <c r="I77" s="46">
        <v>62.3</v>
      </c>
      <c r="J77" s="46">
        <v>3738</v>
      </c>
      <c r="K77" s="46">
        <v>934.5</v>
      </c>
      <c r="L77" s="46">
        <v>4672.5</v>
      </c>
      <c r="M77" s="256"/>
      <c r="N77" s="256"/>
      <c r="O77" s="256"/>
      <c r="P77" s="256"/>
    </row>
    <row r="78" spans="1:16" ht="30">
      <c r="A78" s="252" t="s">
        <v>207</v>
      </c>
      <c r="B78" s="261" t="s">
        <v>417</v>
      </c>
      <c r="C78" s="262" t="s">
        <v>418</v>
      </c>
      <c r="D78" s="252" t="s">
        <v>9</v>
      </c>
      <c r="E78" s="254">
        <v>10</v>
      </c>
      <c r="F78" s="46">
        <v>425.09</v>
      </c>
      <c r="G78" s="46">
        <v>533.91</v>
      </c>
      <c r="H78" s="46">
        <v>427.13</v>
      </c>
      <c r="I78" s="46">
        <v>106.78</v>
      </c>
      <c r="J78" s="46">
        <v>4271.3</v>
      </c>
      <c r="K78" s="46">
        <v>1067.8</v>
      </c>
      <c r="L78" s="46">
        <v>5339.1</v>
      </c>
      <c r="M78" s="256"/>
      <c r="N78" s="256"/>
      <c r="O78" s="256"/>
      <c r="P78" s="256"/>
    </row>
    <row r="79" spans="1:16">
      <c r="A79" s="252" t="s">
        <v>208</v>
      </c>
      <c r="B79" s="261" t="s">
        <v>419</v>
      </c>
      <c r="C79" s="262" t="s">
        <v>420</v>
      </c>
      <c r="D79" s="252" t="s">
        <v>9</v>
      </c>
      <c r="E79" s="254">
        <v>23</v>
      </c>
      <c r="F79" s="46">
        <v>248.05</v>
      </c>
      <c r="G79" s="46">
        <v>311.55</v>
      </c>
      <c r="H79" s="46">
        <v>249.24</v>
      </c>
      <c r="I79" s="46">
        <v>62.31</v>
      </c>
      <c r="J79" s="46">
        <v>5732.52</v>
      </c>
      <c r="K79" s="46">
        <v>1433.13</v>
      </c>
      <c r="L79" s="46">
        <v>7165.65</v>
      </c>
      <c r="M79" s="256"/>
      <c r="N79" s="256"/>
      <c r="O79" s="256"/>
      <c r="P79" s="256"/>
    </row>
    <row r="80" spans="1:16" ht="30">
      <c r="A80" s="252" t="s">
        <v>467</v>
      </c>
      <c r="B80" s="261" t="s">
        <v>421</v>
      </c>
      <c r="C80" s="262" t="s">
        <v>422</v>
      </c>
      <c r="D80" s="252" t="s">
        <v>9</v>
      </c>
      <c r="E80" s="254">
        <v>15</v>
      </c>
      <c r="F80" s="46">
        <v>432.39</v>
      </c>
      <c r="G80" s="46">
        <v>543.08000000000004</v>
      </c>
      <c r="H80" s="46">
        <v>434.46000000000004</v>
      </c>
      <c r="I80" s="46">
        <v>108.62</v>
      </c>
      <c r="J80" s="46">
        <v>6516.9</v>
      </c>
      <c r="K80" s="46">
        <v>1629.3</v>
      </c>
      <c r="L80" s="46">
        <v>8146.2</v>
      </c>
      <c r="M80" s="256"/>
      <c r="N80" s="256"/>
      <c r="O80" s="256"/>
      <c r="P80" s="256"/>
    </row>
    <row r="81" spans="1:16" ht="30">
      <c r="A81" s="252" t="s">
        <v>468</v>
      </c>
      <c r="B81" s="261" t="s">
        <v>423</v>
      </c>
      <c r="C81" s="262" t="s">
        <v>424</v>
      </c>
      <c r="D81" s="252" t="s">
        <v>9</v>
      </c>
      <c r="E81" s="254">
        <v>10</v>
      </c>
      <c r="F81" s="46">
        <v>403.32</v>
      </c>
      <c r="G81" s="46">
        <v>506.57</v>
      </c>
      <c r="H81" s="46">
        <v>405.26</v>
      </c>
      <c r="I81" s="46">
        <v>101.31</v>
      </c>
      <c r="J81" s="46">
        <v>4052.6</v>
      </c>
      <c r="K81" s="46">
        <v>1013.1</v>
      </c>
      <c r="L81" s="46">
        <v>5065.7</v>
      </c>
      <c r="M81" s="256"/>
      <c r="N81" s="256"/>
      <c r="O81" s="256"/>
      <c r="P81" s="256"/>
    </row>
    <row r="82" spans="1:16">
      <c r="A82" s="252" t="s">
        <v>469</v>
      </c>
      <c r="B82" s="261" t="s">
        <v>421</v>
      </c>
      <c r="C82" s="262" t="s">
        <v>425</v>
      </c>
      <c r="D82" s="252" t="s">
        <v>9</v>
      </c>
      <c r="E82" s="254">
        <v>23</v>
      </c>
      <c r="F82" s="46">
        <v>442.78</v>
      </c>
      <c r="G82" s="46">
        <v>556.13</v>
      </c>
      <c r="H82" s="46">
        <v>444.9</v>
      </c>
      <c r="I82" s="46">
        <v>111.23</v>
      </c>
      <c r="J82" s="46">
        <v>10232.700000000001</v>
      </c>
      <c r="K82" s="46">
        <v>2558.29</v>
      </c>
      <c r="L82" s="46">
        <v>12790.99</v>
      </c>
      <c r="M82" s="256"/>
      <c r="N82" s="256"/>
      <c r="O82" s="256"/>
      <c r="P82" s="256"/>
    </row>
    <row r="83" spans="1:16">
      <c r="A83" s="252" t="s">
        <v>470</v>
      </c>
      <c r="B83" s="261" t="s">
        <v>480</v>
      </c>
      <c r="C83" s="262" t="s">
        <v>481</v>
      </c>
      <c r="D83" s="252" t="s">
        <v>9</v>
      </c>
      <c r="E83" s="254">
        <v>1211</v>
      </c>
      <c r="F83" s="46">
        <v>94.29</v>
      </c>
      <c r="G83" s="46">
        <v>118.43</v>
      </c>
      <c r="H83" s="46">
        <v>94.740000000000009</v>
      </c>
      <c r="I83" s="46">
        <v>23.69</v>
      </c>
      <c r="J83" s="46">
        <v>114730.14</v>
      </c>
      <c r="K83" s="46">
        <v>28688.59</v>
      </c>
      <c r="L83" s="46">
        <v>143418.73000000001</v>
      </c>
      <c r="M83" s="256"/>
      <c r="N83" s="256"/>
      <c r="O83" s="256"/>
      <c r="P83" s="256"/>
    </row>
    <row r="84" spans="1:16">
      <c r="A84" s="252" t="s">
        <v>482</v>
      </c>
      <c r="B84" s="261" t="s">
        <v>413</v>
      </c>
      <c r="C84" s="262" t="s">
        <v>414</v>
      </c>
      <c r="D84" s="252" t="s">
        <v>9</v>
      </c>
      <c r="E84" s="254">
        <v>260</v>
      </c>
      <c r="F84" s="46">
        <v>34.69</v>
      </c>
      <c r="G84" s="46">
        <v>43.57</v>
      </c>
      <c r="H84" s="46">
        <v>34.86</v>
      </c>
      <c r="I84" s="46">
        <v>8.7100000000000009</v>
      </c>
      <c r="J84" s="46">
        <v>9063.6</v>
      </c>
      <c r="K84" s="46">
        <v>2264.6</v>
      </c>
      <c r="L84" s="46">
        <v>11328.2</v>
      </c>
      <c r="M84" s="256"/>
      <c r="N84" s="256"/>
      <c r="O84" s="256"/>
      <c r="P84" s="256"/>
    </row>
    <row r="85" spans="1:16">
      <c r="A85" s="247">
        <v>7</v>
      </c>
      <c r="B85" s="247"/>
      <c r="C85" s="315" t="s">
        <v>471</v>
      </c>
      <c r="D85" s="247"/>
      <c r="E85" s="247"/>
      <c r="F85" s="197"/>
      <c r="G85" s="197"/>
      <c r="H85" s="197"/>
      <c r="I85" s="197"/>
      <c r="J85" s="197"/>
      <c r="K85" s="197"/>
      <c r="L85" s="197"/>
      <c r="M85" s="256"/>
      <c r="N85" s="256"/>
      <c r="O85" s="256"/>
      <c r="P85" s="256"/>
    </row>
    <row r="86" spans="1:16">
      <c r="A86" s="252" t="s">
        <v>209</v>
      </c>
      <c r="B86" s="253">
        <v>88249</v>
      </c>
      <c r="C86" s="253" t="s">
        <v>96</v>
      </c>
      <c r="D86" s="252" t="s">
        <v>7</v>
      </c>
      <c r="E86" s="254">
        <v>80</v>
      </c>
      <c r="F86" s="46">
        <v>25.94</v>
      </c>
      <c r="G86" s="46">
        <v>32.58</v>
      </c>
      <c r="H86" s="46">
        <v>26.06</v>
      </c>
      <c r="I86" s="46">
        <v>6.52</v>
      </c>
      <c r="J86" s="46">
        <v>2084.8000000000002</v>
      </c>
      <c r="K86" s="46">
        <v>521.6</v>
      </c>
      <c r="L86" s="46">
        <v>2606.4</v>
      </c>
      <c r="M86" s="256"/>
      <c r="N86" s="256"/>
      <c r="O86" s="256"/>
      <c r="P86" s="256"/>
    </row>
    <row r="87" spans="1:16">
      <c r="A87" s="252" t="s">
        <v>210</v>
      </c>
      <c r="B87" s="253">
        <v>88321</v>
      </c>
      <c r="C87" s="253" t="s">
        <v>97</v>
      </c>
      <c r="D87" s="252" t="s">
        <v>7</v>
      </c>
      <c r="E87" s="254">
        <v>80</v>
      </c>
      <c r="F87" s="46">
        <v>30.67</v>
      </c>
      <c r="G87" s="46">
        <v>38.520000000000003</v>
      </c>
      <c r="H87" s="46">
        <v>30.820000000000004</v>
      </c>
      <c r="I87" s="46">
        <v>7.7</v>
      </c>
      <c r="J87" s="46">
        <v>2465.6</v>
      </c>
      <c r="K87" s="46">
        <v>616</v>
      </c>
      <c r="L87" s="46">
        <v>3081.6</v>
      </c>
      <c r="M87" s="256"/>
      <c r="N87" s="256"/>
      <c r="O87" s="256"/>
      <c r="P87" s="256"/>
    </row>
    <row r="88" spans="1:16">
      <c r="A88" s="252" t="s">
        <v>211</v>
      </c>
      <c r="B88" s="253">
        <v>90781</v>
      </c>
      <c r="C88" s="263" t="s">
        <v>426</v>
      </c>
      <c r="D88" s="252" t="s">
        <v>7</v>
      </c>
      <c r="E88" s="254">
        <v>150</v>
      </c>
      <c r="F88" s="46">
        <v>30.85</v>
      </c>
      <c r="G88" s="46">
        <v>38.75</v>
      </c>
      <c r="H88" s="46">
        <v>31</v>
      </c>
      <c r="I88" s="46">
        <v>7.75</v>
      </c>
      <c r="J88" s="46">
        <v>4650</v>
      </c>
      <c r="K88" s="46">
        <v>1162.5</v>
      </c>
      <c r="L88" s="46">
        <v>5812.5</v>
      </c>
      <c r="M88" s="256"/>
      <c r="N88" s="256"/>
      <c r="O88" s="256"/>
      <c r="P88" s="256"/>
    </row>
    <row r="89" spans="1:16">
      <c r="A89" s="252" t="s">
        <v>472</v>
      </c>
      <c r="B89" s="253">
        <v>88253</v>
      </c>
      <c r="C89" s="263" t="s">
        <v>427</v>
      </c>
      <c r="D89" s="252" t="s">
        <v>7</v>
      </c>
      <c r="E89" s="254">
        <v>150</v>
      </c>
      <c r="F89" s="46">
        <v>15.05</v>
      </c>
      <c r="G89" s="46">
        <v>18.899999999999999</v>
      </c>
      <c r="H89" s="46">
        <v>15.12</v>
      </c>
      <c r="I89" s="46">
        <v>3.78</v>
      </c>
      <c r="J89" s="46">
        <v>2268</v>
      </c>
      <c r="K89" s="46">
        <v>567</v>
      </c>
      <c r="L89" s="46">
        <v>2835</v>
      </c>
      <c r="M89" s="256"/>
      <c r="N89" s="256"/>
      <c r="O89" s="256"/>
      <c r="P89" s="256"/>
    </row>
    <row r="90" spans="1:16">
      <c r="A90" s="247">
        <v>8</v>
      </c>
      <c r="B90" s="247"/>
      <c r="C90" s="315" t="s">
        <v>473</v>
      </c>
      <c r="D90" s="247"/>
      <c r="E90" s="247"/>
      <c r="F90" s="197"/>
      <c r="G90" s="197"/>
      <c r="H90" s="197"/>
      <c r="I90" s="197"/>
      <c r="J90" s="197"/>
      <c r="K90" s="197"/>
      <c r="L90" s="197"/>
      <c r="M90" s="256"/>
      <c r="N90" s="256"/>
      <c r="O90" s="256"/>
      <c r="P90" s="256"/>
    </row>
    <row r="91" spans="1:16">
      <c r="A91" s="252" t="s">
        <v>212</v>
      </c>
      <c r="B91" s="253">
        <v>94273</v>
      </c>
      <c r="C91" s="253" t="s">
        <v>220</v>
      </c>
      <c r="D91" s="252" t="s">
        <v>48</v>
      </c>
      <c r="E91" s="254">
        <v>1200</v>
      </c>
      <c r="F91" s="46">
        <v>46.61</v>
      </c>
      <c r="G91" s="46">
        <v>58.54</v>
      </c>
      <c r="H91" s="46">
        <v>46.83</v>
      </c>
      <c r="I91" s="46">
        <v>11.71</v>
      </c>
      <c r="J91" s="46">
        <v>56196</v>
      </c>
      <c r="K91" s="46">
        <v>14052</v>
      </c>
      <c r="L91" s="46">
        <v>70248</v>
      </c>
      <c r="M91" s="256"/>
      <c r="N91" s="256"/>
      <c r="O91" s="256"/>
      <c r="P91" s="256"/>
    </row>
    <row r="92" spans="1:16">
      <c r="A92" s="252" t="s">
        <v>213</v>
      </c>
      <c r="B92" s="253">
        <v>98504</v>
      </c>
      <c r="C92" s="253" t="s">
        <v>228</v>
      </c>
      <c r="D92" s="252" t="s">
        <v>4</v>
      </c>
      <c r="E92" s="254">
        <v>1000</v>
      </c>
      <c r="F92" s="46">
        <v>22.48</v>
      </c>
      <c r="G92" s="46">
        <v>28.23</v>
      </c>
      <c r="H92" s="46">
        <v>22.58</v>
      </c>
      <c r="I92" s="46">
        <v>5.65</v>
      </c>
      <c r="J92" s="46">
        <v>22580</v>
      </c>
      <c r="K92" s="46">
        <v>5650</v>
      </c>
      <c r="L92" s="46">
        <v>28230</v>
      </c>
      <c r="M92" s="256"/>
      <c r="N92" s="256"/>
      <c r="O92" s="256"/>
      <c r="P92" s="256"/>
    </row>
    <row r="93" spans="1:16" ht="30">
      <c r="A93" s="252" t="s">
        <v>214</v>
      </c>
      <c r="B93" s="253">
        <v>92398</v>
      </c>
      <c r="C93" s="262" t="s">
        <v>474</v>
      </c>
      <c r="D93" s="252" t="s">
        <v>4</v>
      </c>
      <c r="E93" s="254">
        <v>0</v>
      </c>
      <c r="F93" s="46">
        <v>78.489999999999995</v>
      </c>
      <c r="G93" s="46">
        <v>98.58</v>
      </c>
      <c r="H93" s="46">
        <v>78.86</v>
      </c>
      <c r="I93" s="46">
        <v>19.72</v>
      </c>
      <c r="J93" s="46">
        <v>0</v>
      </c>
      <c r="K93" s="46">
        <v>0</v>
      </c>
      <c r="L93" s="46">
        <v>0</v>
      </c>
      <c r="M93" s="256"/>
      <c r="N93" s="256"/>
      <c r="O93" s="256"/>
      <c r="P93" s="256"/>
    </row>
    <row r="94" spans="1:16" ht="30">
      <c r="A94" s="252" t="s">
        <v>215</v>
      </c>
      <c r="B94" s="261">
        <v>92396</v>
      </c>
      <c r="C94" s="262" t="s">
        <v>227</v>
      </c>
      <c r="D94" s="252" t="s">
        <v>4</v>
      </c>
      <c r="E94" s="254">
        <v>1200</v>
      </c>
      <c r="F94" s="46">
        <v>71.989999999999995</v>
      </c>
      <c r="G94" s="46">
        <v>90.42</v>
      </c>
      <c r="H94" s="46">
        <v>72.34</v>
      </c>
      <c r="I94" s="46">
        <v>18.079999999999998</v>
      </c>
      <c r="J94" s="46">
        <v>86808</v>
      </c>
      <c r="K94" s="46">
        <v>21696</v>
      </c>
      <c r="L94" s="46">
        <v>108504</v>
      </c>
      <c r="M94" s="256"/>
      <c r="N94" s="256"/>
      <c r="O94" s="256"/>
      <c r="P94" s="256"/>
    </row>
    <row r="95" spans="1:16">
      <c r="A95" s="252" t="s">
        <v>216</v>
      </c>
      <c r="B95" s="261">
        <v>94275</v>
      </c>
      <c r="C95" s="264" t="s">
        <v>475</v>
      </c>
      <c r="D95" s="252" t="s">
        <v>48</v>
      </c>
      <c r="E95" s="254">
        <v>0</v>
      </c>
      <c r="F95" s="46">
        <v>42.27</v>
      </c>
      <c r="G95" s="46">
        <v>53.09</v>
      </c>
      <c r="H95" s="46">
        <v>42.470000000000006</v>
      </c>
      <c r="I95" s="46">
        <v>10.62</v>
      </c>
      <c r="J95" s="46">
        <v>0</v>
      </c>
      <c r="K95" s="46">
        <v>0</v>
      </c>
      <c r="L95" s="46">
        <v>0</v>
      </c>
    </row>
    <row r="96" spans="1:16">
      <c r="A96" s="252"/>
      <c r="B96" s="261"/>
      <c r="C96" s="265"/>
      <c r="D96" s="252"/>
      <c r="E96" s="254"/>
      <c r="F96" s="46"/>
      <c r="G96" s="46"/>
      <c r="H96" s="46"/>
      <c r="I96" s="46"/>
      <c r="J96" s="46"/>
      <c r="K96" s="46"/>
      <c r="L96" s="46"/>
    </row>
    <row r="97" spans="1:18">
      <c r="A97" s="399" t="s">
        <v>489</v>
      </c>
      <c r="B97" s="400"/>
      <c r="C97" s="401"/>
      <c r="D97" s="211"/>
      <c r="E97" s="254"/>
      <c r="F97" s="266"/>
      <c r="G97" s="267"/>
      <c r="H97" s="268"/>
      <c r="I97" s="268"/>
      <c r="J97" s="268"/>
      <c r="K97" s="268"/>
      <c r="L97" s="268"/>
    </row>
    <row r="98" spans="1:18">
      <c r="A98" s="402" t="s">
        <v>93</v>
      </c>
      <c r="B98" s="403"/>
      <c r="C98" s="404"/>
      <c r="D98" s="269"/>
      <c r="E98" s="270"/>
      <c r="F98" s="268"/>
      <c r="G98" s="268"/>
      <c r="H98" s="268"/>
      <c r="I98" s="268"/>
      <c r="J98" s="271" t="s">
        <v>395</v>
      </c>
      <c r="K98" s="271" t="s">
        <v>429</v>
      </c>
      <c r="L98" s="271" t="s">
        <v>397</v>
      </c>
    </row>
    <row r="99" spans="1:18">
      <c r="A99" s="405" t="s">
        <v>476</v>
      </c>
      <c r="B99" s="406"/>
      <c r="C99" s="407"/>
      <c r="D99" s="272"/>
      <c r="E99" s="270"/>
      <c r="F99" s="273"/>
      <c r="G99" s="274"/>
      <c r="H99" s="408" t="s">
        <v>231</v>
      </c>
      <c r="I99" s="408"/>
      <c r="J99" s="267">
        <v>3521607.5</v>
      </c>
      <c r="K99" s="267">
        <v>880713.14</v>
      </c>
      <c r="L99" s="267">
        <v>4402320.6400000006</v>
      </c>
    </row>
    <row r="100" spans="1:18">
      <c r="A100" s="409"/>
      <c r="B100" s="409"/>
      <c r="C100" s="409"/>
      <c r="D100" s="275"/>
      <c r="E100" s="276"/>
      <c r="F100" s="277"/>
      <c r="G100" s="278"/>
      <c r="H100" s="279"/>
      <c r="I100" s="279"/>
      <c r="J100" s="279"/>
      <c r="K100" s="279"/>
      <c r="L100" s="280"/>
    </row>
    <row r="101" spans="1:18">
      <c r="A101" s="409"/>
      <c r="B101" s="409"/>
      <c r="C101" s="409"/>
      <c r="D101" s="281"/>
      <c r="E101" s="282"/>
      <c r="F101" s="280"/>
      <c r="G101" s="283"/>
      <c r="H101" s="228"/>
      <c r="I101" s="280"/>
      <c r="J101" s="280"/>
      <c r="K101" s="280"/>
      <c r="L101" s="280"/>
    </row>
    <row r="102" spans="1:18" ht="12.75">
      <c r="A102" s="398"/>
      <c r="B102" s="398"/>
      <c r="C102" s="398"/>
      <c r="D102" s="398"/>
      <c r="E102" s="398"/>
      <c r="F102" s="398"/>
      <c r="G102" s="398"/>
      <c r="H102" s="398"/>
      <c r="I102" s="398"/>
      <c r="J102" s="284"/>
      <c r="K102" s="285"/>
      <c r="L102" s="256"/>
      <c r="R102" s="256"/>
    </row>
    <row r="103" spans="1:18">
      <c r="L103" s="289"/>
    </row>
    <row r="104" spans="1:18">
      <c r="B104" s="165"/>
      <c r="H104" s="256"/>
      <c r="I104" s="256"/>
      <c r="J104" s="256"/>
      <c r="K104" s="256"/>
      <c r="L104" s="256"/>
    </row>
    <row r="105" spans="1:18">
      <c r="H105" s="290"/>
      <c r="I105" s="256"/>
      <c r="J105" s="256"/>
      <c r="K105" s="256"/>
    </row>
    <row r="106" spans="1:18">
      <c r="H106" s="290"/>
      <c r="I106" s="256"/>
      <c r="J106" s="256"/>
      <c r="K106" s="256"/>
      <c r="L106" s="256"/>
    </row>
  </sheetData>
  <mergeCells count="24">
    <mergeCell ref="A102:I102"/>
    <mergeCell ref="A97:C97"/>
    <mergeCell ref="A98:C98"/>
    <mergeCell ref="A99:C99"/>
    <mergeCell ref="H99:I99"/>
    <mergeCell ref="A100:C100"/>
    <mergeCell ref="A101:C101"/>
    <mergeCell ref="B10:L10"/>
    <mergeCell ref="A11:K11"/>
    <mergeCell ref="A12:A13"/>
    <mergeCell ref="B12:B13"/>
    <mergeCell ref="C12:C13"/>
    <mergeCell ref="D12:D13"/>
    <mergeCell ref="E12:E13"/>
    <mergeCell ref="F12:F13"/>
    <mergeCell ref="G12:J12"/>
    <mergeCell ref="A1:L1"/>
    <mergeCell ref="A2:L2"/>
    <mergeCell ref="A3:L3"/>
    <mergeCell ref="B8:L8"/>
    <mergeCell ref="B9:L9"/>
    <mergeCell ref="A5:L5"/>
    <mergeCell ref="B7:L7"/>
    <mergeCell ref="A4:L4"/>
  </mergeCells>
  <printOptions horizontalCentered="1"/>
  <pageMargins left="0.19685039370078741" right="0.19685039370078741" top="0.39370078740157483" bottom="0.39370078740157483" header="0.51181102362204722" footer="0.51181102362204722"/>
  <pageSetup paperSize="9" scale="36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56"/>
  <sheetViews>
    <sheetView view="pageBreakPreview" zoomScaleNormal="85" zoomScaleSheetLayoutView="100" workbookViewId="0">
      <selection activeCell="B15" sqref="B15:F23"/>
    </sheetView>
  </sheetViews>
  <sheetFormatPr defaultRowHeight="15"/>
  <cols>
    <col min="1" max="1" width="13.5703125" bestFit="1" customWidth="1"/>
    <col min="2" max="2" width="15.140625" style="12" bestFit="1" customWidth="1"/>
    <col min="3" max="3" width="86.85546875" style="10" customWidth="1"/>
    <col min="4" max="4" width="5.7109375" style="17" bestFit="1" customWidth="1"/>
    <col min="5" max="5" width="9.42578125" style="3" bestFit="1" customWidth="1"/>
    <col min="6" max="6" width="17" style="3" bestFit="1" customWidth="1"/>
    <col min="7" max="7" width="13.28515625" bestFit="1" customWidth="1"/>
    <col min="8" max="9" width="16.28515625" customWidth="1"/>
    <col min="10" max="10" width="19" bestFit="1" customWidth="1"/>
    <col min="11" max="11" width="17.85546875" bestFit="1" customWidth="1"/>
    <col min="12" max="12" width="19" style="1" bestFit="1" customWidth="1"/>
    <col min="13" max="13" width="13.28515625" style="214" customWidth="1"/>
    <col min="14" max="14" width="14.28515625" style="214" customWidth="1"/>
    <col min="15" max="15" width="13.28515625" style="215" customWidth="1"/>
    <col min="16" max="16" width="13.28515625" style="1" customWidth="1"/>
    <col min="17" max="17" width="12.28515625" style="1" customWidth="1"/>
    <col min="18" max="19" width="9.140625" style="1" customWidth="1"/>
    <col min="20" max="20" width="12.140625" style="1" customWidth="1"/>
    <col min="21" max="21" width="9.140625" style="1" customWidth="1"/>
    <col min="22" max="22" width="13" style="1" customWidth="1"/>
    <col min="23" max="23" width="12.140625" style="1" bestFit="1" customWidth="1"/>
    <col min="24" max="27" width="9.140625" style="1" customWidth="1"/>
  </cols>
  <sheetData>
    <row r="1" spans="1:41" ht="18.75">
      <c r="A1" s="410" t="s">
        <v>10</v>
      </c>
      <c r="B1" s="411"/>
      <c r="C1" s="411"/>
      <c r="D1" s="411"/>
      <c r="E1" s="411"/>
      <c r="F1" s="411"/>
      <c r="G1" s="411"/>
      <c r="H1" s="411"/>
      <c r="I1" s="411"/>
      <c r="J1" s="411"/>
      <c r="K1" s="411"/>
      <c r="L1" s="412"/>
      <c r="M1" s="175"/>
      <c r="N1" s="176"/>
      <c r="O1" s="177"/>
      <c r="P1"/>
      <c r="Q1"/>
      <c r="R1"/>
    </row>
    <row r="2" spans="1:41" ht="18.75">
      <c r="A2" s="413" t="s">
        <v>11</v>
      </c>
      <c r="B2" s="414"/>
      <c r="C2" s="414"/>
      <c r="D2" s="414"/>
      <c r="E2" s="414"/>
      <c r="F2" s="414"/>
      <c r="G2" s="414"/>
      <c r="H2" s="414"/>
      <c r="I2" s="414"/>
      <c r="J2" s="414"/>
      <c r="K2" s="414"/>
      <c r="L2" s="415"/>
      <c r="M2" s="175"/>
      <c r="N2" s="178"/>
      <c r="O2" s="177"/>
      <c r="P2"/>
      <c r="Q2"/>
      <c r="R2"/>
    </row>
    <row r="3" spans="1:41" ht="18.75">
      <c r="A3" s="416" t="s">
        <v>12</v>
      </c>
      <c r="B3" s="417"/>
      <c r="C3" s="417"/>
      <c r="D3" s="417"/>
      <c r="E3" s="417"/>
      <c r="F3" s="417"/>
      <c r="G3" s="417"/>
      <c r="H3" s="417"/>
      <c r="I3" s="417"/>
      <c r="J3" s="417"/>
      <c r="K3" s="417"/>
      <c r="L3" s="418"/>
      <c r="M3" s="175"/>
      <c r="N3" s="178"/>
      <c r="O3" s="177"/>
      <c r="P3"/>
      <c r="Q3"/>
      <c r="R3"/>
    </row>
    <row r="4" spans="1:41" ht="39.75" customHeight="1">
      <c r="A4" s="419" t="s">
        <v>433</v>
      </c>
      <c r="B4" s="420"/>
      <c r="C4" s="420"/>
      <c r="D4" s="420"/>
      <c r="E4" s="420"/>
      <c r="F4" s="420"/>
      <c r="G4" s="420"/>
      <c r="H4" s="420"/>
      <c r="I4" s="420"/>
      <c r="J4" s="420"/>
      <c r="K4" s="420"/>
      <c r="L4" s="420"/>
      <c r="M4" s="175"/>
      <c r="N4" s="178"/>
      <c r="O4" s="177"/>
      <c r="P4"/>
      <c r="Q4"/>
      <c r="R4"/>
    </row>
    <row r="5" spans="1:41" s="1" customFormat="1" ht="18.75">
      <c r="A5" s="421" t="s">
        <v>389</v>
      </c>
      <c r="B5" s="421"/>
      <c r="C5" s="421"/>
      <c r="D5" s="421"/>
      <c r="E5" s="421"/>
      <c r="F5" s="421"/>
      <c r="G5" s="421"/>
      <c r="H5" s="421"/>
      <c r="I5" s="421"/>
      <c r="J5" s="421"/>
      <c r="K5" s="421"/>
      <c r="L5" s="421"/>
      <c r="M5" s="175"/>
      <c r="N5" s="176"/>
      <c r="O5" s="177"/>
      <c r="P5"/>
      <c r="Q5"/>
      <c r="R5"/>
      <c r="AB5"/>
      <c r="AC5"/>
      <c r="AD5"/>
      <c r="AE5"/>
      <c r="AF5"/>
      <c r="AG5"/>
      <c r="AH5"/>
      <c r="AI5"/>
      <c r="AJ5"/>
      <c r="AK5"/>
      <c r="AL5"/>
      <c r="AM5"/>
      <c r="AN5"/>
      <c r="AO5"/>
    </row>
    <row r="6" spans="1:41" s="1" customFormat="1" ht="12.75" customHeight="1">
      <c r="A6" s="361" t="s">
        <v>0</v>
      </c>
      <c r="B6" s="361" t="s">
        <v>13</v>
      </c>
      <c r="C6" s="361" t="s">
        <v>1</v>
      </c>
      <c r="D6" s="431" t="s">
        <v>9</v>
      </c>
      <c r="E6" s="432" t="s">
        <v>390</v>
      </c>
      <c r="F6" s="422" t="s">
        <v>391</v>
      </c>
      <c r="G6" s="423" t="s">
        <v>392</v>
      </c>
      <c r="H6" s="423"/>
      <c r="I6" s="423"/>
      <c r="J6" s="423"/>
      <c r="K6" s="423"/>
      <c r="L6" s="423"/>
      <c r="M6" s="176"/>
      <c r="N6" s="176"/>
      <c r="O6" s="177"/>
      <c r="P6"/>
      <c r="Q6"/>
      <c r="R6"/>
    </row>
    <row r="7" spans="1:41" s="1" customFormat="1" ht="12.75" customHeight="1">
      <c r="A7" s="361"/>
      <c r="B7" s="361"/>
      <c r="C7" s="361"/>
      <c r="D7" s="431"/>
      <c r="E7" s="432"/>
      <c r="F7" s="422"/>
      <c r="G7" s="15" t="s">
        <v>393</v>
      </c>
      <c r="H7" s="15" t="s">
        <v>394</v>
      </c>
      <c r="I7" s="15" t="s">
        <v>230</v>
      </c>
      <c r="J7" s="15" t="s">
        <v>395</v>
      </c>
      <c r="K7" s="15" t="s">
        <v>396</v>
      </c>
      <c r="L7" s="15" t="s">
        <v>397</v>
      </c>
      <c r="M7" s="179"/>
      <c r="N7" s="179"/>
      <c r="O7" s="179"/>
      <c r="P7" s="426"/>
      <c r="Q7" s="426"/>
      <c r="R7" s="426"/>
      <c r="S7" s="426"/>
    </row>
    <row r="8" spans="1:41" s="13" customFormat="1" ht="12.75" customHeight="1">
      <c r="A8" s="180">
        <v>1</v>
      </c>
      <c r="B8" s="180"/>
      <c r="C8" s="180" t="s">
        <v>81</v>
      </c>
      <c r="D8" s="180"/>
      <c r="E8" s="7"/>
      <c r="F8" s="7"/>
      <c r="G8" s="7"/>
      <c r="H8" s="7"/>
      <c r="I8" s="7"/>
      <c r="J8" s="7"/>
      <c r="K8" s="7"/>
      <c r="L8" s="7"/>
      <c r="M8" s="181"/>
      <c r="N8" s="181"/>
      <c r="O8" s="182"/>
      <c r="P8" s="183"/>
      <c r="Q8" s="183"/>
      <c r="R8" s="183"/>
    </row>
    <row r="9" spans="1:41" s="191" customFormat="1">
      <c r="A9" s="184" t="s">
        <v>64</v>
      </c>
      <c r="B9" s="185" t="s">
        <v>14</v>
      </c>
      <c r="C9" s="185" t="s">
        <v>92</v>
      </c>
      <c r="D9" s="186" t="s">
        <v>7</v>
      </c>
      <c r="E9" s="187"/>
      <c r="F9" s="46">
        <v>398.92</v>
      </c>
      <c r="G9" s="188">
        <f>ROUND((F9*1.256),2)</f>
        <v>501.04</v>
      </c>
      <c r="H9" s="46">
        <f>ROUND((G9*0.8),2)</f>
        <v>400.83</v>
      </c>
      <c r="I9" s="46">
        <f>ROUND((G9-H9),2)</f>
        <v>100.21</v>
      </c>
      <c r="J9" s="46">
        <f>ROUND(H9*E9,2)</f>
        <v>0</v>
      </c>
      <c r="K9" s="46">
        <f>ROUND(I9*E9,2)</f>
        <v>0</v>
      </c>
      <c r="L9" s="46">
        <f>J9+K9</f>
        <v>0</v>
      </c>
      <c r="M9" s="189"/>
      <c r="N9" s="189"/>
      <c r="O9" s="190"/>
      <c r="P9" s="190"/>
      <c r="T9" s="192"/>
      <c r="V9" s="193"/>
      <c r="W9" s="192"/>
    </row>
    <row r="10" spans="1:41" s="6" customFormat="1">
      <c r="A10" s="184" t="s">
        <v>82</v>
      </c>
      <c r="B10" s="185" t="s">
        <v>15</v>
      </c>
      <c r="C10" s="185" t="s">
        <v>91</v>
      </c>
      <c r="D10" s="186" t="s">
        <v>7</v>
      </c>
      <c r="E10" s="187"/>
      <c r="F10" s="46">
        <v>245.25</v>
      </c>
      <c r="G10" s="188">
        <f t="shared" ref="G10:G41" si="0">ROUND((F10*1.256),2)</f>
        <v>308.02999999999997</v>
      </c>
      <c r="H10" s="46">
        <f t="shared" ref="H10:H41" si="1">ROUND((G10*0.8),2)</f>
        <v>246.42</v>
      </c>
      <c r="I10" s="46">
        <f t="shared" ref="I10:I41" si="2">ROUND((G10-H10),2)</f>
        <v>61.61</v>
      </c>
      <c r="J10" s="46">
        <f t="shared" ref="J10:J41" si="3">ROUND(H10*E10,2)</f>
        <v>0</v>
      </c>
      <c r="K10" s="46">
        <f t="shared" ref="K10:K41" si="4">ROUND(I10*E10,2)</f>
        <v>0</v>
      </c>
      <c r="L10" s="46">
        <f t="shared" ref="L10:L41" si="5">J10+K10</f>
        <v>0</v>
      </c>
      <c r="M10" s="189"/>
      <c r="N10" s="189"/>
      <c r="O10" s="190"/>
      <c r="P10" s="190"/>
      <c r="Q10" s="191"/>
      <c r="R10" s="191"/>
      <c r="T10" s="192"/>
      <c r="V10" s="193"/>
      <c r="W10" s="192"/>
    </row>
    <row r="11" spans="1:41" s="6" customFormat="1">
      <c r="A11" s="184" t="s">
        <v>83</v>
      </c>
      <c r="B11" s="185" t="s">
        <v>398</v>
      </c>
      <c r="C11" s="185" t="s">
        <v>399</v>
      </c>
      <c r="D11" s="186" t="s">
        <v>48</v>
      </c>
      <c r="E11" s="187"/>
      <c r="F11" s="46">
        <f>COMPOSIÇÕES!G56</f>
        <v>8.1999999999999993</v>
      </c>
      <c r="G11" s="188">
        <f t="shared" si="0"/>
        <v>10.3</v>
      </c>
      <c r="H11" s="46">
        <f t="shared" si="1"/>
        <v>8.24</v>
      </c>
      <c r="I11" s="46">
        <f t="shared" si="2"/>
        <v>2.06</v>
      </c>
      <c r="J11" s="46">
        <f t="shared" si="3"/>
        <v>0</v>
      </c>
      <c r="K11" s="46">
        <f t="shared" si="4"/>
        <v>0</v>
      </c>
      <c r="L11" s="46">
        <f t="shared" si="5"/>
        <v>0</v>
      </c>
      <c r="M11" s="189"/>
      <c r="N11" s="189"/>
      <c r="O11" s="190"/>
      <c r="P11" s="190"/>
      <c r="Q11" s="191"/>
      <c r="R11" s="191"/>
      <c r="T11" s="192"/>
      <c r="U11" s="194"/>
      <c r="V11" s="193"/>
      <c r="W11" s="192"/>
    </row>
    <row r="12" spans="1:41" s="199" customFormat="1">
      <c r="A12" s="180">
        <v>2</v>
      </c>
      <c r="B12" s="195"/>
      <c r="C12" s="180" t="s">
        <v>400</v>
      </c>
      <c r="D12" s="180"/>
      <c r="E12" s="180"/>
      <c r="F12" s="196"/>
      <c r="G12" s="196"/>
      <c r="H12" s="197"/>
      <c r="I12" s="197"/>
      <c r="J12" s="197"/>
      <c r="K12" s="197"/>
      <c r="L12" s="197"/>
      <c r="M12" s="181"/>
      <c r="N12" s="181"/>
      <c r="O12" s="198"/>
      <c r="P12" s="198"/>
      <c r="Q12" s="13"/>
      <c r="R12" s="13"/>
      <c r="T12" s="200"/>
      <c r="V12" s="201"/>
      <c r="W12" s="200"/>
    </row>
    <row r="13" spans="1:41" s="4" customFormat="1">
      <c r="A13" s="184" t="s">
        <v>65</v>
      </c>
      <c r="B13" s="185" t="s">
        <v>432</v>
      </c>
      <c r="C13" s="185" t="s">
        <v>98</v>
      </c>
      <c r="D13" s="184" t="s">
        <v>4</v>
      </c>
      <c r="E13" s="187"/>
      <c r="F13" s="46">
        <f>COMPOSIÇÕES!G69</f>
        <v>351.22089999999997</v>
      </c>
      <c r="G13" s="188">
        <f t="shared" si="0"/>
        <v>441.13</v>
      </c>
      <c r="H13" s="46">
        <f t="shared" si="1"/>
        <v>352.9</v>
      </c>
      <c r="I13" s="46">
        <f t="shared" si="2"/>
        <v>88.23</v>
      </c>
      <c r="J13" s="46">
        <f t="shared" si="3"/>
        <v>0</v>
      </c>
      <c r="K13" s="46">
        <f t="shared" si="4"/>
        <v>0</v>
      </c>
      <c r="L13" s="46">
        <f t="shared" si="5"/>
        <v>0</v>
      </c>
      <c r="M13" s="189"/>
      <c r="N13" s="189"/>
      <c r="O13" s="190"/>
      <c r="P13" s="190"/>
      <c r="Q13" s="191"/>
      <c r="R13" s="191"/>
      <c r="T13" s="192"/>
      <c r="V13" s="193"/>
      <c r="W13" s="192"/>
    </row>
    <row r="14" spans="1:41" s="199" customFormat="1">
      <c r="A14" s="180">
        <v>3</v>
      </c>
      <c r="B14" s="195"/>
      <c r="C14" s="180" t="s">
        <v>100</v>
      </c>
      <c r="D14" s="180"/>
      <c r="E14" s="180"/>
      <c r="F14" s="196"/>
      <c r="G14" s="196"/>
      <c r="H14" s="197"/>
      <c r="I14" s="197"/>
      <c r="J14" s="197"/>
      <c r="K14" s="197"/>
      <c r="L14" s="197"/>
      <c r="M14" s="181"/>
      <c r="N14" s="181"/>
      <c r="O14" s="198"/>
      <c r="P14" s="198"/>
      <c r="Q14" s="13"/>
      <c r="R14" s="13"/>
      <c r="T14" s="200"/>
      <c r="V14" s="201"/>
      <c r="W14" s="200"/>
    </row>
    <row r="15" spans="1:41" s="4" customFormat="1">
      <c r="A15" s="184" t="s">
        <v>66</v>
      </c>
      <c r="B15" s="202">
        <v>98524</v>
      </c>
      <c r="C15" s="202" t="s">
        <v>8</v>
      </c>
      <c r="D15" s="184" t="s">
        <v>4</v>
      </c>
      <c r="E15" s="187"/>
      <c r="F15" s="46">
        <v>4.28</v>
      </c>
      <c r="G15" s="188">
        <f t="shared" si="0"/>
        <v>5.38</v>
      </c>
      <c r="H15" s="46">
        <f t="shared" si="1"/>
        <v>4.3</v>
      </c>
      <c r="I15" s="46">
        <f t="shared" si="2"/>
        <v>1.08</v>
      </c>
      <c r="J15" s="46">
        <f t="shared" si="3"/>
        <v>0</v>
      </c>
      <c r="K15" s="46">
        <f t="shared" si="4"/>
        <v>0</v>
      </c>
      <c r="L15" s="46">
        <f t="shared" si="5"/>
        <v>0</v>
      </c>
      <c r="M15" s="189"/>
      <c r="N15" s="189"/>
      <c r="O15" s="190"/>
      <c r="P15" s="190"/>
      <c r="Q15" s="191"/>
      <c r="R15" s="191"/>
      <c r="T15" s="192"/>
      <c r="U15" s="203"/>
      <c r="V15" s="193"/>
      <c r="W15" s="192"/>
    </row>
    <row r="16" spans="1:41" s="4" customFormat="1">
      <c r="A16" s="184" t="s">
        <v>67</v>
      </c>
      <c r="B16" s="253">
        <v>96399</v>
      </c>
      <c r="C16" s="253" t="s">
        <v>224</v>
      </c>
      <c r="D16" s="252" t="s">
        <v>3</v>
      </c>
      <c r="E16" s="254"/>
      <c r="F16" s="46">
        <v>97.09</v>
      </c>
      <c r="G16" s="46">
        <f t="shared" ref="G16" si="6">F16*(1+($K$8))</f>
        <v>97.09</v>
      </c>
      <c r="H16" s="46">
        <f t="shared" ref="H16" si="7">G16-I16</f>
        <v>77.671999999999997</v>
      </c>
      <c r="I16" s="46">
        <f t="shared" ref="I16" si="8">F16*(1+($K$8))*20%</f>
        <v>19.418000000000003</v>
      </c>
      <c r="J16" s="46">
        <f t="shared" ref="J16" si="9">L16-K16</f>
        <v>0</v>
      </c>
      <c r="K16" s="46">
        <f t="shared" ref="K16" si="10">I16*E16</f>
        <v>0</v>
      </c>
      <c r="L16" s="46">
        <f t="shared" ref="L16" si="11">E16*G16</f>
        <v>0</v>
      </c>
      <c r="M16" s="189"/>
      <c r="N16" s="189"/>
      <c r="O16" s="190"/>
      <c r="P16" s="190"/>
      <c r="Q16" s="191"/>
      <c r="R16" s="191"/>
      <c r="T16" s="192"/>
      <c r="U16" s="203"/>
      <c r="V16" s="193"/>
      <c r="W16" s="192"/>
    </row>
    <row r="17" spans="1:41" s="4" customFormat="1">
      <c r="A17" s="184" t="s">
        <v>84</v>
      </c>
      <c r="B17" s="185" t="s">
        <v>401</v>
      </c>
      <c r="C17" s="204" t="s">
        <v>402</v>
      </c>
      <c r="D17" s="184" t="s">
        <v>4</v>
      </c>
      <c r="E17" s="187"/>
      <c r="F17" s="46">
        <f>ROUND(COMPOSIÇÕES!G157,2)</f>
        <v>2.59</v>
      </c>
      <c r="G17" s="188">
        <f t="shared" si="0"/>
        <v>3.25</v>
      </c>
      <c r="H17" s="46">
        <f t="shared" si="1"/>
        <v>2.6</v>
      </c>
      <c r="I17" s="46">
        <f t="shared" si="2"/>
        <v>0.65</v>
      </c>
      <c r="J17" s="46">
        <f t="shared" si="3"/>
        <v>0</v>
      </c>
      <c r="K17" s="46">
        <f t="shared" si="4"/>
        <v>0</v>
      </c>
      <c r="L17" s="46">
        <f t="shared" si="5"/>
        <v>0</v>
      </c>
      <c r="M17" s="189"/>
      <c r="N17" s="189"/>
      <c r="O17" s="190"/>
      <c r="P17" s="190"/>
      <c r="Q17" s="191"/>
      <c r="R17" s="191"/>
      <c r="T17" s="192"/>
      <c r="V17" s="193"/>
      <c r="W17" s="192"/>
    </row>
    <row r="18" spans="1:41" s="4" customFormat="1" ht="21" customHeight="1">
      <c r="A18" s="184" t="s">
        <v>85</v>
      </c>
      <c r="B18" s="185" t="s">
        <v>430</v>
      </c>
      <c r="C18" s="202" t="s">
        <v>403</v>
      </c>
      <c r="D18" s="184" t="s">
        <v>3</v>
      </c>
      <c r="E18" s="187"/>
      <c r="F18" s="46">
        <f>ROUND(COMPOSIÇÕES!G173,2)</f>
        <v>1107.33</v>
      </c>
      <c r="G18" s="188">
        <f t="shared" si="0"/>
        <v>1390.81</v>
      </c>
      <c r="H18" s="46">
        <f t="shared" si="1"/>
        <v>1112.6500000000001</v>
      </c>
      <c r="I18" s="46">
        <f t="shared" si="2"/>
        <v>278.16000000000003</v>
      </c>
      <c r="J18" s="46">
        <f t="shared" si="3"/>
        <v>0</v>
      </c>
      <c r="K18" s="46">
        <f t="shared" si="4"/>
        <v>0</v>
      </c>
      <c r="L18" s="46">
        <f t="shared" si="5"/>
        <v>0</v>
      </c>
      <c r="M18" s="189"/>
      <c r="N18" s="189"/>
      <c r="O18" s="190"/>
      <c r="P18" s="190"/>
      <c r="Q18" s="191"/>
      <c r="R18" s="191"/>
      <c r="T18" s="192"/>
      <c r="V18" s="193"/>
      <c r="W18" s="192"/>
      <c r="AA18" s="174"/>
      <c r="AB18" s="174"/>
      <c r="AC18" s="174"/>
      <c r="AD18" s="174"/>
      <c r="AE18" s="174"/>
      <c r="AF18" s="174"/>
      <c r="AG18" s="174"/>
      <c r="AH18" s="174"/>
      <c r="AI18" s="174"/>
      <c r="AJ18" s="174"/>
      <c r="AK18" s="174"/>
      <c r="AL18" s="174"/>
      <c r="AM18" s="174"/>
      <c r="AN18" s="174"/>
      <c r="AO18" s="174"/>
    </row>
    <row r="19" spans="1:41" s="4" customFormat="1">
      <c r="A19" s="184" t="s">
        <v>68</v>
      </c>
      <c r="B19" s="185" t="s">
        <v>404</v>
      </c>
      <c r="C19" s="185" t="s">
        <v>405</v>
      </c>
      <c r="D19" s="184" t="s">
        <v>3</v>
      </c>
      <c r="E19" s="187"/>
      <c r="F19" s="46">
        <f>ROUND(COMPOSIÇÕES!G45,2)</f>
        <v>1221.69</v>
      </c>
      <c r="G19" s="188">
        <f t="shared" si="0"/>
        <v>1534.44</v>
      </c>
      <c r="H19" s="46">
        <f t="shared" si="1"/>
        <v>1227.55</v>
      </c>
      <c r="I19" s="46">
        <f t="shared" si="2"/>
        <v>306.89</v>
      </c>
      <c r="J19" s="46">
        <f t="shared" si="3"/>
        <v>0</v>
      </c>
      <c r="K19" s="46">
        <f t="shared" si="4"/>
        <v>0</v>
      </c>
      <c r="L19" s="46">
        <f t="shared" si="5"/>
        <v>0</v>
      </c>
      <c r="M19" s="189"/>
      <c r="N19" s="189"/>
      <c r="O19" s="190"/>
      <c r="P19" s="190"/>
      <c r="Q19" s="191"/>
      <c r="R19" s="191"/>
      <c r="T19" s="192"/>
      <c r="V19" s="193"/>
      <c r="W19" s="192"/>
      <c r="AA19" s="174"/>
      <c r="AB19" s="174"/>
      <c r="AC19" s="174"/>
      <c r="AD19" s="174"/>
      <c r="AE19" s="174"/>
      <c r="AF19" s="174"/>
      <c r="AG19" s="174"/>
      <c r="AH19" s="174"/>
      <c r="AI19" s="174"/>
      <c r="AJ19" s="174"/>
      <c r="AK19" s="174"/>
      <c r="AL19" s="174"/>
      <c r="AM19" s="174"/>
      <c r="AN19" s="174"/>
      <c r="AO19" s="174"/>
    </row>
    <row r="20" spans="1:41" s="5" customFormat="1">
      <c r="A20" s="184" t="s">
        <v>69</v>
      </c>
      <c r="B20" s="185" t="s">
        <v>404</v>
      </c>
      <c r="C20" s="185" t="s">
        <v>406</v>
      </c>
      <c r="D20" s="184" t="s">
        <v>3</v>
      </c>
      <c r="E20" s="187"/>
      <c r="F20" s="46">
        <f>ROUND(COMPOSIÇÕES!G45,2)</f>
        <v>1221.69</v>
      </c>
      <c r="G20" s="188">
        <f t="shared" si="0"/>
        <v>1534.44</v>
      </c>
      <c r="H20" s="46">
        <f t="shared" si="1"/>
        <v>1227.55</v>
      </c>
      <c r="I20" s="46">
        <f t="shared" si="2"/>
        <v>306.89</v>
      </c>
      <c r="J20" s="46">
        <f t="shared" si="3"/>
        <v>0</v>
      </c>
      <c r="K20" s="46">
        <f t="shared" si="4"/>
        <v>0</v>
      </c>
      <c r="L20" s="46">
        <f t="shared" si="5"/>
        <v>0</v>
      </c>
      <c r="M20" s="189"/>
      <c r="N20" s="189"/>
      <c r="O20" s="190"/>
      <c r="P20" s="190"/>
      <c r="Q20" s="191"/>
      <c r="R20" s="191"/>
      <c r="S20" s="6"/>
      <c r="T20" s="192"/>
      <c r="U20" s="6"/>
      <c r="V20" s="193"/>
      <c r="W20" s="192"/>
      <c r="X20" s="6"/>
      <c r="Y20" s="6"/>
      <c r="Z20" s="6"/>
      <c r="AA20" s="174"/>
      <c r="AB20" s="174"/>
      <c r="AC20" s="174"/>
      <c r="AD20" s="174"/>
      <c r="AE20" s="174"/>
      <c r="AF20" s="174"/>
      <c r="AG20" s="174"/>
      <c r="AH20" s="174"/>
      <c r="AI20" s="174"/>
      <c r="AJ20" s="174"/>
      <c r="AK20" s="174"/>
      <c r="AL20" s="174"/>
      <c r="AM20" s="174"/>
      <c r="AN20" s="174"/>
      <c r="AO20" s="174"/>
    </row>
    <row r="21" spans="1:41" s="5" customFormat="1">
      <c r="A21" s="184" t="s">
        <v>70</v>
      </c>
      <c r="B21" s="185">
        <v>95876</v>
      </c>
      <c r="C21" s="185" t="s">
        <v>6</v>
      </c>
      <c r="D21" s="184" t="s">
        <v>3</v>
      </c>
      <c r="E21" s="187"/>
      <c r="F21" s="46">
        <f>15*2.25</f>
        <v>33.75</v>
      </c>
      <c r="G21" s="188">
        <f t="shared" si="0"/>
        <v>42.39</v>
      </c>
      <c r="H21" s="46">
        <f t="shared" si="1"/>
        <v>33.909999999999997</v>
      </c>
      <c r="I21" s="46">
        <f t="shared" si="2"/>
        <v>8.48</v>
      </c>
      <c r="J21" s="46">
        <f t="shared" si="3"/>
        <v>0</v>
      </c>
      <c r="K21" s="46">
        <f t="shared" si="4"/>
        <v>0</v>
      </c>
      <c r="L21" s="46">
        <f t="shared" si="5"/>
        <v>0</v>
      </c>
      <c r="M21" s="189"/>
      <c r="N21" s="189"/>
      <c r="O21" s="190"/>
      <c r="P21" s="190"/>
      <c r="Q21" s="191"/>
      <c r="R21" s="191"/>
      <c r="S21" s="6"/>
      <c r="T21" s="192"/>
      <c r="U21" s="6"/>
      <c r="V21" s="193"/>
      <c r="W21" s="192"/>
      <c r="X21" s="6"/>
      <c r="Y21" s="6"/>
      <c r="Z21" s="6"/>
      <c r="AA21" s="174"/>
      <c r="AB21" s="174"/>
      <c r="AC21" s="174"/>
      <c r="AD21" s="174"/>
      <c r="AE21" s="174"/>
      <c r="AF21" s="174"/>
      <c r="AG21" s="174"/>
      <c r="AH21" s="174"/>
      <c r="AI21" s="174"/>
      <c r="AJ21" s="174"/>
      <c r="AK21" s="174"/>
      <c r="AL21" s="174"/>
      <c r="AM21" s="174"/>
      <c r="AN21" s="174"/>
      <c r="AO21" s="174"/>
    </row>
    <row r="22" spans="1:41" s="6" customFormat="1">
      <c r="A22" s="184" t="s">
        <v>193</v>
      </c>
      <c r="B22" s="185">
        <v>96001</v>
      </c>
      <c r="C22" s="185" t="s">
        <v>407</v>
      </c>
      <c r="D22" s="186" t="s">
        <v>4</v>
      </c>
      <c r="E22" s="187"/>
      <c r="F22" s="46">
        <v>7.4</v>
      </c>
      <c r="G22" s="188">
        <f t="shared" si="0"/>
        <v>9.2899999999999991</v>
      </c>
      <c r="H22" s="46">
        <f t="shared" si="1"/>
        <v>7.43</v>
      </c>
      <c r="I22" s="46">
        <f t="shared" si="2"/>
        <v>1.86</v>
      </c>
      <c r="J22" s="46">
        <f t="shared" si="3"/>
        <v>0</v>
      </c>
      <c r="K22" s="46">
        <f t="shared" si="4"/>
        <v>0</v>
      </c>
      <c r="L22" s="46">
        <f t="shared" si="5"/>
        <v>0</v>
      </c>
      <c r="M22" s="189"/>
      <c r="N22" s="189"/>
      <c r="O22" s="190"/>
      <c r="P22" s="190"/>
      <c r="Q22" s="191"/>
      <c r="R22" s="191"/>
      <c r="T22" s="192"/>
      <c r="V22" s="193"/>
      <c r="W22" s="192"/>
      <c r="AA22" s="174"/>
      <c r="AB22" s="174"/>
      <c r="AC22" s="174"/>
      <c r="AD22" s="174"/>
      <c r="AE22" s="174"/>
      <c r="AF22" s="174"/>
      <c r="AG22" s="174"/>
      <c r="AH22" s="174"/>
      <c r="AI22" s="174"/>
      <c r="AJ22" s="174"/>
      <c r="AK22" s="174"/>
      <c r="AL22" s="174"/>
      <c r="AM22" s="174"/>
      <c r="AN22" s="174"/>
      <c r="AO22" s="174"/>
    </row>
    <row r="23" spans="1:41" s="6" customFormat="1">
      <c r="A23" s="184" t="s">
        <v>194</v>
      </c>
      <c r="B23" s="185">
        <v>95876</v>
      </c>
      <c r="C23" s="185" t="s">
        <v>408</v>
      </c>
      <c r="D23" s="186" t="s">
        <v>3</v>
      </c>
      <c r="E23" s="187"/>
      <c r="F23" s="46">
        <f>2.25*5</f>
        <v>11.25</v>
      </c>
      <c r="G23" s="188">
        <f t="shared" si="0"/>
        <v>14.13</v>
      </c>
      <c r="H23" s="46">
        <f t="shared" si="1"/>
        <v>11.3</v>
      </c>
      <c r="I23" s="46">
        <f t="shared" si="2"/>
        <v>2.83</v>
      </c>
      <c r="J23" s="46">
        <f t="shared" si="3"/>
        <v>0</v>
      </c>
      <c r="K23" s="46">
        <f t="shared" si="4"/>
        <v>0</v>
      </c>
      <c r="L23" s="46">
        <f t="shared" si="5"/>
        <v>0</v>
      </c>
      <c r="M23" s="189"/>
      <c r="N23" s="189"/>
      <c r="O23" s="190"/>
      <c r="P23" s="190"/>
      <c r="Q23" s="191"/>
      <c r="R23" s="191"/>
      <c r="T23" s="192"/>
      <c r="V23" s="193"/>
      <c r="W23" s="192"/>
      <c r="AA23" s="174"/>
      <c r="AB23" s="174"/>
      <c r="AC23" s="174"/>
      <c r="AD23" s="174"/>
      <c r="AE23" s="174"/>
      <c r="AF23" s="174"/>
      <c r="AG23" s="174"/>
      <c r="AH23" s="174"/>
      <c r="AI23" s="174"/>
      <c r="AJ23" s="174"/>
      <c r="AK23" s="174"/>
      <c r="AL23" s="174"/>
      <c r="AM23" s="174"/>
      <c r="AN23" s="174"/>
      <c r="AO23" s="174"/>
    </row>
    <row r="24" spans="1:41" s="8" customFormat="1">
      <c r="A24" s="180">
        <v>4</v>
      </c>
      <c r="B24" s="195"/>
      <c r="C24" s="180" t="s">
        <v>5</v>
      </c>
      <c r="D24" s="180"/>
      <c r="E24" s="180"/>
      <c r="F24" s="196"/>
      <c r="G24" s="196"/>
      <c r="H24" s="197"/>
      <c r="I24" s="197"/>
      <c r="J24" s="197"/>
      <c r="K24" s="197"/>
      <c r="L24" s="197"/>
      <c r="M24" s="181"/>
      <c r="N24" s="181"/>
      <c r="O24" s="198"/>
      <c r="P24" s="198"/>
      <c r="Q24" s="13"/>
      <c r="R24" s="13"/>
      <c r="T24" s="200"/>
      <c r="V24" s="201"/>
      <c r="W24" s="200"/>
      <c r="AA24" s="183"/>
      <c r="AB24" s="183"/>
      <c r="AC24" s="183"/>
      <c r="AD24" s="183"/>
      <c r="AE24" s="183"/>
      <c r="AF24" s="183"/>
      <c r="AG24" s="183"/>
      <c r="AH24" s="183"/>
      <c r="AI24" s="183"/>
      <c r="AJ24" s="183"/>
      <c r="AK24" s="183"/>
      <c r="AL24" s="183"/>
      <c r="AM24" s="183"/>
      <c r="AN24" s="183"/>
      <c r="AO24" s="183"/>
    </row>
    <row r="25" spans="1:41" s="174" customFormat="1" ht="25.5">
      <c r="A25" s="184" t="s">
        <v>71</v>
      </c>
      <c r="B25" s="185">
        <v>102512</v>
      </c>
      <c r="C25" s="185" t="s">
        <v>409</v>
      </c>
      <c r="D25" s="186" t="s">
        <v>48</v>
      </c>
      <c r="E25" s="187"/>
      <c r="F25" s="46">
        <v>5.97</v>
      </c>
      <c r="G25" s="188">
        <f t="shared" si="0"/>
        <v>7.5</v>
      </c>
      <c r="H25" s="46">
        <f t="shared" si="1"/>
        <v>6</v>
      </c>
      <c r="I25" s="46">
        <f t="shared" si="2"/>
        <v>1.5</v>
      </c>
      <c r="J25" s="46">
        <f t="shared" si="3"/>
        <v>0</v>
      </c>
      <c r="K25" s="46">
        <f t="shared" si="4"/>
        <v>0</v>
      </c>
      <c r="L25" s="46">
        <f t="shared" si="5"/>
        <v>0</v>
      </c>
      <c r="M25" s="189"/>
      <c r="N25" s="189"/>
      <c r="O25" s="190"/>
      <c r="P25" s="190"/>
      <c r="Q25" s="191"/>
      <c r="R25" s="191"/>
      <c r="S25" s="4"/>
      <c r="T25" s="192"/>
      <c r="U25" s="4"/>
      <c r="V25" s="193"/>
      <c r="W25" s="192"/>
      <c r="X25" s="4"/>
      <c r="Y25" s="4"/>
      <c r="Z25" s="4"/>
    </row>
    <row r="26" spans="1:41" s="174" customFormat="1">
      <c r="A26" s="184" t="s">
        <v>72</v>
      </c>
      <c r="B26" s="185">
        <v>102513</v>
      </c>
      <c r="C26" s="185" t="s">
        <v>410</v>
      </c>
      <c r="D26" s="186" t="s">
        <v>53</v>
      </c>
      <c r="E26" s="187"/>
      <c r="F26" s="46">
        <v>44.84</v>
      </c>
      <c r="G26" s="188">
        <f t="shared" si="0"/>
        <v>56.32</v>
      </c>
      <c r="H26" s="46">
        <f t="shared" si="1"/>
        <v>45.06</v>
      </c>
      <c r="I26" s="46">
        <f t="shared" si="2"/>
        <v>11.26</v>
      </c>
      <c r="J26" s="46">
        <f t="shared" si="3"/>
        <v>0</v>
      </c>
      <c r="K26" s="46">
        <f t="shared" si="4"/>
        <v>0</v>
      </c>
      <c r="L26" s="46">
        <f t="shared" si="5"/>
        <v>0</v>
      </c>
      <c r="M26" s="189"/>
      <c r="N26" s="189"/>
      <c r="O26" s="190"/>
      <c r="P26" s="190"/>
      <c r="Q26" s="191"/>
      <c r="R26" s="191"/>
      <c r="S26" s="4"/>
      <c r="T26" s="192"/>
      <c r="U26" s="4"/>
      <c r="V26" s="193"/>
      <c r="W26" s="192"/>
      <c r="X26" s="4"/>
      <c r="Y26" s="4"/>
      <c r="Z26" s="4"/>
      <c r="AA26" s="4"/>
    </row>
    <row r="27" spans="1:41" s="6" customFormat="1" ht="25.5">
      <c r="A27" s="184" t="s">
        <v>86</v>
      </c>
      <c r="B27" s="185">
        <v>102509</v>
      </c>
      <c r="C27" s="185" t="s">
        <v>411</v>
      </c>
      <c r="D27" s="186" t="s">
        <v>53</v>
      </c>
      <c r="E27" s="187"/>
      <c r="F27" s="46">
        <v>26.75</v>
      </c>
      <c r="G27" s="188">
        <f t="shared" si="0"/>
        <v>33.6</v>
      </c>
      <c r="H27" s="46">
        <f t="shared" si="1"/>
        <v>26.88</v>
      </c>
      <c r="I27" s="46">
        <f t="shared" si="2"/>
        <v>6.72</v>
      </c>
      <c r="J27" s="46">
        <f t="shared" si="3"/>
        <v>0</v>
      </c>
      <c r="K27" s="46">
        <f t="shared" si="4"/>
        <v>0</v>
      </c>
      <c r="L27" s="46">
        <f t="shared" si="5"/>
        <v>0</v>
      </c>
      <c r="M27" s="189"/>
      <c r="N27" s="189"/>
      <c r="O27" s="190"/>
      <c r="P27" s="190"/>
      <c r="Q27" s="191"/>
      <c r="R27" s="191"/>
      <c r="T27" s="192"/>
      <c r="V27" s="193"/>
      <c r="W27" s="192"/>
    </row>
    <row r="28" spans="1:41" s="6" customFormat="1">
      <c r="A28" s="184" t="s">
        <v>87</v>
      </c>
      <c r="B28" s="185">
        <v>102498</v>
      </c>
      <c r="C28" s="204" t="s">
        <v>412</v>
      </c>
      <c r="D28" s="186" t="s">
        <v>48</v>
      </c>
      <c r="E28" s="187"/>
      <c r="F28" s="46">
        <v>1.42</v>
      </c>
      <c r="G28" s="188">
        <f t="shared" si="0"/>
        <v>1.78</v>
      </c>
      <c r="H28" s="46">
        <f t="shared" si="1"/>
        <v>1.42</v>
      </c>
      <c r="I28" s="46">
        <f t="shared" si="2"/>
        <v>0.36</v>
      </c>
      <c r="J28" s="46">
        <f t="shared" si="3"/>
        <v>0</v>
      </c>
      <c r="K28" s="46">
        <f t="shared" si="4"/>
        <v>0</v>
      </c>
      <c r="L28" s="46">
        <f t="shared" si="5"/>
        <v>0</v>
      </c>
      <c r="M28" s="189"/>
      <c r="N28" s="189"/>
      <c r="O28" s="190"/>
      <c r="P28" s="190"/>
      <c r="Q28" s="191"/>
      <c r="R28" s="191"/>
      <c r="T28" s="192"/>
      <c r="V28" s="193"/>
      <c r="W28" s="192"/>
    </row>
    <row r="29" spans="1:41" s="6" customFormat="1">
      <c r="A29" s="184" t="s">
        <v>88</v>
      </c>
      <c r="B29" s="185" t="s">
        <v>413</v>
      </c>
      <c r="C29" s="205" t="s">
        <v>414</v>
      </c>
      <c r="D29" s="186" t="s">
        <v>2</v>
      </c>
      <c r="E29" s="187"/>
      <c r="F29" s="46">
        <v>34.69</v>
      </c>
      <c r="G29" s="188">
        <f t="shared" si="0"/>
        <v>43.57</v>
      </c>
      <c r="H29" s="46">
        <f t="shared" si="1"/>
        <v>34.86</v>
      </c>
      <c r="I29" s="46">
        <f t="shared" si="2"/>
        <v>8.7100000000000009</v>
      </c>
      <c r="J29" s="46">
        <f t="shared" si="3"/>
        <v>0</v>
      </c>
      <c r="K29" s="46">
        <f t="shared" si="4"/>
        <v>0</v>
      </c>
      <c r="L29" s="46">
        <f t="shared" si="5"/>
        <v>0</v>
      </c>
      <c r="M29" s="189"/>
      <c r="N29" s="189"/>
      <c r="O29" s="190"/>
      <c r="P29" s="190"/>
      <c r="Q29" s="191"/>
      <c r="R29" s="191"/>
      <c r="T29" s="192"/>
      <c r="V29" s="193"/>
      <c r="W29" s="192"/>
    </row>
    <row r="30" spans="1:41" s="6" customFormat="1">
      <c r="A30" s="184" t="s">
        <v>89</v>
      </c>
      <c r="B30" s="14" t="s">
        <v>480</v>
      </c>
      <c r="C30" s="5" t="s">
        <v>481</v>
      </c>
      <c r="D30" s="186" t="s">
        <v>2</v>
      </c>
      <c r="E30" s="187"/>
      <c r="F30" s="46">
        <v>94.29</v>
      </c>
      <c r="G30" s="188">
        <f t="shared" si="0"/>
        <v>118.43</v>
      </c>
      <c r="H30" s="46">
        <f t="shared" si="1"/>
        <v>94.74</v>
      </c>
      <c r="I30" s="46">
        <f t="shared" si="2"/>
        <v>23.69</v>
      </c>
      <c r="J30" s="46">
        <f t="shared" si="3"/>
        <v>0</v>
      </c>
      <c r="K30" s="46">
        <f t="shared" si="4"/>
        <v>0</v>
      </c>
      <c r="L30" s="46">
        <f t="shared" si="5"/>
        <v>0</v>
      </c>
      <c r="M30" s="189"/>
      <c r="N30" s="189"/>
      <c r="O30" s="190"/>
      <c r="P30" s="190"/>
      <c r="Q30" s="191"/>
      <c r="R30" s="191"/>
      <c r="T30" s="192"/>
      <c r="V30" s="193"/>
      <c r="W30" s="192"/>
    </row>
    <row r="31" spans="1:41" s="6" customFormat="1">
      <c r="A31" s="184" t="s">
        <v>90</v>
      </c>
      <c r="B31" s="14" t="s">
        <v>415</v>
      </c>
      <c r="C31" s="5" t="s">
        <v>416</v>
      </c>
      <c r="D31" s="186" t="s">
        <v>2</v>
      </c>
      <c r="E31" s="187"/>
      <c r="F31" s="46">
        <v>248.01</v>
      </c>
      <c r="G31" s="188">
        <f t="shared" si="0"/>
        <v>311.5</v>
      </c>
      <c r="H31" s="46">
        <f t="shared" si="1"/>
        <v>249.2</v>
      </c>
      <c r="I31" s="46">
        <f t="shared" si="2"/>
        <v>62.3</v>
      </c>
      <c r="J31" s="46">
        <f t="shared" si="3"/>
        <v>0</v>
      </c>
      <c r="K31" s="46">
        <f t="shared" si="4"/>
        <v>0</v>
      </c>
      <c r="L31" s="46">
        <f t="shared" si="5"/>
        <v>0</v>
      </c>
      <c r="M31" s="189"/>
      <c r="N31" s="189"/>
      <c r="O31" s="190"/>
      <c r="P31" s="190"/>
      <c r="Q31" s="191"/>
      <c r="R31" s="191"/>
      <c r="T31" s="192"/>
      <c r="V31" s="193"/>
      <c r="W31" s="192"/>
    </row>
    <row r="32" spans="1:41" s="6" customFormat="1" ht="30">
      <c r="A32" s="184" t="s">
        <v>195</v>
      </c>
      <c r="B32" s="14" t="s">
        <v>417</v>
      </c>
      <c r="C32" s="5" t="s">
        <v>418</v>
      </c>
      <c r="D32" s="186" t="s">
        <v>2</v>
      </c>
      <c r="E32" s="187"/>
      <c r="F32" s="46">
        <v>425.09</v>
      </c>
      <c r="G32" s="188">
        <f t="shared" si="0"/>
        <v>533.91</v>
      </c>
      <c r="H32" s="46">
        <f t="shared" si="1"/>
        <v>427.13</v>
      </c>
      <c r="I32" s="46">
        <f t="shared" si="2"/>
        <v>106.78</v>
      </c>
      <c r="J32" s="46">
        <f t="shared" si="3"/>
        <v>0</v>
      </c>
      <c r="K32" s="46">
        <f t="shared" si="4"/>
        <v>0</v>
      </c>
      <c r="L32" s="46">
        <f t="shared" si="5"/>
        <v>0</v>
      </c>
      <c r="M32" s="189"/>
      <c r="N32" s="189"/>
      <c r="O32" s="190"/>
      <c r="P32" s="190"/>
      <c r="Q32" s="191"/>
      <c r="R32" s="191"/>
      <c r="T32" s="192"/>
      <c r="V32" s="193"/>
      <c r="W32" s="192"/>
    </row>
    <row r="33" spans="1:27" s="6" customFormat="1">
      <c r="A33" s="184" t="s">
        <v>196</v>
      </c>
      <c r="B33" s="14" t="s">
        <v>419</v>
      </c>
      <c r="C33" s="5" t="s">
        <v>420</v>
      </c>
      <c r="D33" s="186" t="s">
        <v>2</v>
      </c>
      <c r="E33" s="187"/>
      <c r="F33" s="46">
        <v>248.05</v>
      </c>
      <c r="G33" s="188">
        <f t="shared" si="0"/>
        <v>311.55</v>
      </c>
      <c r="H33" s="46">
        <f t="shared" si="1"/>
        <v>249.24</v>
      </c>
      <c r="I33" s="46">
        <f t="shared" si="2"/>
        <v>62.31</v>
      </c>
      <c r="J33" s="46">
        <f t="shared" si="3"/>
        <v>0</v>
      </c>
      <c r="K33" s="46">
        <f t="shared" si="4"/>
        <v>0</v>
      </c>
      <c r="L33" s="46">
        <f t="shared" si="5"/>
        <v>0</v>
      </c>
      <c r="M33" s="189"/>
      <c r="N33" s="189"/>
      <c r="O33" s="190"/>
      <c r="P33" s="190"/>
      <c r="Q33" s="191"/>
      <c r="R33" s="191"/>
      <c r="T33" s="192"/>
      <c r="V33" s="193"/>
      <c r="W33" s="192"/>
    </row>
    <row r="34" spans="1:27" s="6" customFormat="1" ht="30">
      <c r="A34" s="184" t="s">
        <v>197</v>
      </c>
      <c r="B34" s="14" t="s">
        <v>421</v>
      </c>
      <c r="C34" s="5" t="s">
        <v>422</v>
      </c>
      <c r="D34" s="186" t="s">
        <v>2</v>
      </c>
      <c r="E34" s="187"/>
      <c r="F34" s="46">
        <v>442.78</v>
      </c>
      <c r="G34" s="188">
        <f t="shared" si="0"/>
        <v>556.13</v>
      </c>
      <c r="H34" s="46">
        <f t="shared" si="1"/>
        <v>444.9</v>
      </c>
      <c r="I34" s="46">
        <f t="shared" si="2"/>
        <v>111.23</v>
      </c>
      <c r="J34" s="46">
        <f t="shared" si="3"/>
        <v>0</v>
      </c>
      <c r="K34" s="46">
        <f t="shared" si="4"/>
        <v>0</v>
      </c>
      <c r="L34" s="46">
        <f t="shared" si="5"/>
        <v>0</v>
      </c>
      <c r="M34" s="189"/>
      <c r="N34" s="189"/>
      <c r="O34" s="190"/>
      <c r="P34" s="190"/>
      <c r="Q34" s="191"/>
      <c r="R34" s="191"/>
      <c r="T34" s="192"/>
      <c r="V34" s="193"/>
      <c r="W34" s="192"/>
    </row>
    <row r="35" spans="1:27" s="183" customFormat="1" ht="30">
      <c r="A35" s="184" t="s">
        <v>198</v>
      </c>
      <c r="B35" s="14" t="s">
        <v>423</v>
      </c>
      <c r="C35" s="5" t="s">
        <v>424</v>
      </c>
      <c r="D35" s="186" t="s">
        <v>2</v>
      </c>
      <c r="E35" s="187"/>
      <c r="F35" s="46">
        <v>412.95</v>
      </c>
      <c r="G35" s="188">
        <f t="shared" si="0"/>
        <v>518.66999999999996</v>
      </c>
      <c r="H35" s="46">
        <f t="shared" si="1"/>
        <v>414.94</v>
      </c>
      <c r="I35" s="46">
        <f t="shared" si="2"/>
        <v>103.73</v>
      </c>
      <c r="J35" s="46">
        <f t="shared" si="3"/>
        <v>0</v>
      </c>
      <c r="K35" s="46">
        <f t="shared" si="4"/>
        <v>0</v>
      </c>
      <c r="L35" s="46">
        <f t="shared" si="5"/>
        <v>0</v>
      </c>
      <c r="M35" s="181"/>
      <c r="N35" s="181"/>
      <c r="O35" s="198"/>
      <c r="P35" s="198"/>
      <c r="Q35" s="13"/>
      <c r="R35" s="13"/>
      <c r="S35" s="199"/>
      <c r="T35" s="200"/>
      <c r="U35" s="199"/>
      <c r="V35" s="201"/>
      <c r="W35" s="200"/>
      <c r="X35" s="199"/>
      <c r="Y35" s="199"/>
      <c r="Z35" s="199"/>
      <c r="AA35" s="199"/>
    </row>
    <row r="36" spans="1:27" s="174" customFormat="1">
      <c r="A36" s="184" t="s">
        <v>199</v>
      </c>
      <c r="B36" s="14" t="s">
        <v>421</v>
      </c>
      <c r="C36" s="5" t="s">
        <v>425</v>
      </c>
      <c r="D36" s="186" t="s">
        <v>2</v>
      </c>
      <c r="E36" s="187"/>
      <c r="F36" s="46">
        <v>442.78</v>
      </c>
      <c r="G36" s="188">
        <f t="shared" si="0"/>
        <v>556.13</v>
      </c>
      <c r="H36" s="46">
        <f t="shared" si="1"/>
        <v>444.9</v>
      </c>
      <c r="I36" s="46">
        <f t="shared" si="2"/>
        <v>111.23</v>
      </c>
      <c r="J36" s="46">
        <f t="shared" si="3"/>
        <v>0</v>
      </c>
      <c r="K36" s="46">
        <f t="shared" si="4"/>
        <v>0</v>
      </c>
      <c r="L36" s="46">
        <f t="shared" si="5"/>
        <v>0</v>
      </c>
      <c r="M36" s="189"/>
      <c r="N36" s="189"/>
      <c r="O36" s="190"/>
      <c r="P36" s="190"/>
      <c r="Q36" s="191"/>
      <c r="R36" s="191"/>
      <c r="S36" s="4"/>
      <c r="T36" s="192"/>
      <c r="U36" s="4"/>
      <c r="V36" s="193"/>
      <c r="W36" s="192"/>
      <c r="X36" s="4"/>
      <c r="Y36" s="4"/>
      <c r="Z36" s="4"/>
      <c r="AA36" s="4"/>
    </row>
    <row r="37" spans="1:27" s="174" customFormat="1">
      <c r="A37" s="180">
        <v>5</v>
      </c>
      <c r="B37" s="195"/>
      <c r="C37" s="180" t="s">
        <v>485</v>
      </c>
      <c r="D37" s="180"/>
      <c r="E37" s="180"/>
      <c r="F37" s="196"/>
      <c r="G37" s="196"/>
      <c r="H37" s="197"/>
      <c r="I37" s="197"/>
      <c r="J37" s="197"/>
      <c r="K37" s="197"/>
      <c r="L37" s="197"/>
      <c r="M37" s="189"/>
      <c r="N37" s="189"/>
      <c r="O37" s="190"/>
      <c r="P37" s="190"/>
      <c r="Q37" s="191"/>
      <c r="R37" s="191"/>
      <c r="S37" s="4"/>
      <c r="T37" s="192"/>
      <c r="U37" s="4"/>
      <c r="V37" s="193"/>
      <c r="W37" s="192"/>
      <c r="X37" s="4"/>
      <c r="Y37" s="4"/>
      <c r="Z37" s="4"/>
      <c r="AA37" s="4"/>
    </row>
    <row r="38" spans="1:27" s="174" customFormat="1">
      <c r="A38" s="184" t="s">
        <v>73</v>
      </c>
      <c r="B38" s="185">
        <v>88249</v>
      </c>
      <c r="C38" s="185" t="s">
        <v>96</v>
      </c>
      <c r="D38" s="186" t="s">
        <v>7</v>
      </c>
      <c r="E38" s="187"/>
      <c r="F38" s="46">
        <v>25.94</v>
      </c>
      <c r="G38" s="188">
        <f t="shared" si="0"/>
        <v>32.58</v>
      </c>
      <c r="H38" s="46">
        <f t="shared" si="1"/>
        <v>26.06</v>
      </c>
      <c r="I38" s="46">
        <f t="shared" si="2"/>
        <v>6.52</v>
      </c>
      <c r="J38" s="46">
        <f t="shared" si="3"/>
        <v>0</v>
      </c>
      <c r="K38" s="46">
        <f t="shared" si="4"/>
        <v>0</v>
      </c>
      <c r="L38" s="46">
        <f t="shared" si="5"/>
        <v>0</v>
      </c>
      <c r="M38" s="189"/>
      <c r="N38" s="189"/>
      <c r="O38" s="190"/>
      <c r="P38" s="190"/>
      <c r="Q38" s="191"/>
      <c r="R38" s="191"/>
      <c r="S38" s="4"/>
      <c r="T38" s="192"/>
      <c r="U38" s="4"/>
      <c r="V38" s="193"/>
      <c r="W38" s="192"/>
      <c r="X38" s="4"/>
      <c r="Y38" s="4"/>
      <c r="Z38" s="4"/>
      <c r="AA38" s="4"/>
    </row>
    <row r="39" spans="1:27" s="174" customFormat="1">
      <c r="A39" s="184" t="s">
        <v>95</v>
      </c>
      <c r="B39" s="185">
        <v>88321</v>
      </c>
      <c r="C39" s="185" t="s">
        <v>97</v>
      </c>
      <c r="D39" s="186" t="s">
        <v>7</v>
      </c>
      <c r="E39" s="187"/>
      <c r="F39" s="46">
        <v>30.67</v>
      </c>
      <c r="G39" s="188">
        <f t="shared" si="0"/>
        <v>38.520000000000003</v>
      </c>
      <c r="H39" s="46">
        <f t="shared" si="1"/>
        <v>30.82</v>
      </c>
      <c r="I39" s="46">
        <f t="shared" si="2"/>
        <v>7.7</v>
      </c>
      <c r="J39" s="46">
        <f t="shared" si="3"/>
        <v>0</v>
      </c>
      <c r="K39" s="46">
        <f t="shared" si="4"/>
        <v>0</v>
      </c>
      <c r="L39" s="46">
        <f t="shared" si="5"/>
        <v>0</v>
      </c>
      <c r="M39" s="189"/>
      <c r="N39" s="189"/>
      <c r="O39" s="190"/>
      <c r="P39" s="190"/>
      <c r="Q39" s="191"/>
      <c r="R39" s="191"/>
      <c r="S39" s="4"/>
      <c r="T39" s="192"/>
      <c r="U39" s="4"/>
      <c r="V39" s="193"/>
      <c r="W39" s="192"/>
      <c r="X39" s="4"/>
      <c r="Y39" s="4"/>
      <c r="Z39" s="4"/>
      <c r="AA39" s="4"/>
    </row>
    <row r="40" spans="1:27" s="183" customFormat="1">
      <c r="A40" s="184" t="s">
        <v>123</v>
      </c>
      <c r="B40" s="185">
        <v>90781</v>
      </c>
      <c r="C40" s="204" t="s">
        <v>426</v>
      </c>
      <c r="D40" s="186" t="s">
        <v>7</v>
      </c>
      <c r="E40" s="187"/>
      <c r="F40" s="46">
        <v>30.85</v>
      </c>
      <c r="G40" s="188">
        <f t="shared" si="0"/>
        <v>38.75</v>
      </c>
      <c r="H40" s="46">
        <f t="shared" si="1"/>
        <v>31</v>
      </c>
      <c r="I40" s="46">
        <f t="shared" si="2"/>
        <v>7.75</v>
      </c>
      <c r="J40" s="46">
        <f t="shared" si="3"/>
        <v>0</v>
      </c>
      <c r="K40" s="46">
        <f t="shared" si="4"/>
        <v>0</v>
      </c>
      <c r="L40" s="46">
        <f t="shared" si="5"/>
        <v>0</v>
      </c>
      <c r="M40" s="181"/>
      <c r="N40" s="181"/>
      <c r="O40" s="198"/>
      <c r="P40" s="198"/>
      <c r="Q40" s="13"/>
      <c r="R40" s="13"/>
      <c r="S40" s="199"/>
      <c r="T40" s="200"/>
      <c r="U40" s="199"/>
      <c r="V40" s="201"/>
      <c r="W40" s="200"/>
      <c r="X40" s="199"/>
      <c r="Y40" s="199"/>
      <c r="Z40" s="199"/>
      <c r="AA40" s="199"/>
    </row>
    <row r="41" spans="1:27" s="174" customFormat="1">
      <c r="A41" s="184" t="s">
        <v>74</v>
      </c>
      <c r="B41" s="185">
        <v>88253</v>
      </c>
      <c r="C41" s="204" t="s">
        <v>427</v>
      </c>
      <c r="D41" s="186" t="s">
        <v>7</v>
      </c>
      <c r="E41" s="187"/>
      <c r="F41" s="46">
        <v>15.05</v>
      </c>
      <c r="G41" s="188">
        <f t="shared" si="0"/>
        <v>18.899999999999999</v>
      </c>
      <c r="H41" s="46">
        <f t="shared" si="1"/>
        <v>15.12</v>
      </c>
      <c r="I41" s="46">
        <f t="shared" si="2"/>
        <v>3.78</v>
      </c>
      <c r="J41" s="46">
        <f t="shared" si="3"/>
        <v>0</v>
      </c>
      <c r="K41" s="46">
        <f t="shared" si="4"/>
        <v>0</v>
      </c>
      <c r="L41" s="46">
        <f t="shared" si="5"/>
        <v>0</v>
      </c>
      <c r="M41" s="189"/>
      <c r="N41" s="189"/>
      <c r="O41" s="190"/>
      <c r="P41" s="190"/>
      <c r="Q41" s="191"/>
      <c r="R41" s="191"/>
      <c r="S41" s="4"/>
      <c r="T41" s="192"/>
      <c r="U41" s="4"/>
      <c r="V41" s="193"/>
      <c r="W41" s="192"/>
      <c r="X41" s="4"/>
      <c r="Y41" s="4"/>
      <c r="Z41" s="4"/>
      <c r="AA41" s="4"/>
    </row>
    <row r="42" spans="1:27" s="174" customFormat="1">
      <c r="A42" s="184" t="s">
        <v>75</v>
      </c>
      <c r="B42" s="185">
        <v>94273</v>
      </c>
      <c r="C42" s="185" t="s">
        <v>428</v>
      </c>
      <c r="D42" s="186" t="s">
        <v>48</v>
      </c>
      <c r="E42" s="187"/>
      <c r="F42" s="46">
        <v>46.61</v>
      </c>
      <c r="G42" s="188">
        <f t="shared" ref="G42:G45" si="12">ROUND((F42*1.256),2)</f>
        <v>58.54</v>
      </c>
      <c r="H42" s="46">
        <f t="shared" ref="H42:H45" si="13">ROUND((G42*0.8),2)</f>
        <v>46.83</v>
      </c>
      <c r="I42" s="46">
        <f t="shared" ref="I42:I45" si="14">ROUND((G42-H42),2)</f>
        <v>11.71</v>
      </c>
      <c r="J42" s="46">
        <f t="shared" ref="J42:J45" si="15">ROUND(H42*E42,2)</f>
        <v>0</v>
      </c>
      <c r="K42" s="46">
        <f t="shared" ref="K42:K45" si="16">ROUND(I42*E42,2)</f>
        <v>0</v>
      </c>
      <c r="L42" s="46">
        <f t="shared" ref="L42:L45" si="17">J42+K42</f>
        <v>0</v>
      </c>
      <c r="M42" s="189"/>
      <c r="N42" s="189"/>
      <c r="O42" s="190"/>
      <c r="P42" s="190"/>
      <c r="Q42" s="191"/>
      <c r="R42" s="191"/>
      <c r="S42" s="4"/>
      <c r="T42" s="192"/>
      <c r="U42" s="4"/>
      <c r="V42" s="193"/>
      <c r="W42" s="192"/>
      <c r="X42" s="4"/>
      <c r="Y42" s="4"/>
      <c r="Z42" s="4"/>
      <c r="AA42" s="4"/>
    </row>
    <row r="43" spans="1:27" s="174" customFormat="1">
      <c r="A43" s="184" t="s">
        <v>76</v>
      </c>
      <c r="B43" s="261" t="s">
        <v>455</v>
      </c>
      <c r="C43" s="261" t="s">
        <v>456</v>
      </c>
      <c r="D43" s="252" t="s">
        <v>9</v>
      </c>
      <c r="E43" s="254"/>
      <c r="F43" s="46">
        <f>COMPOSIÇÕES!G101</f>
        <v>1985.58</v>
      </c>
      <c r="G43" s="188">
        <f t="shared" si="12"/>
        <v>2493.89</v>
      </c>
      <c r="H43" s="46">
        <f t="shared" si="13"/>
        <v>1995.11</v>
      </c>
      <c r="I43" s="46">
        <f t="shared" si="14"/>
        <v>498.78</v>
      </c>
      <c r="J43" s="46">
        <f t="shared" si="15"/>
        <v>0</v>
      </c>
      <c r="K43" s="46">
        <f t="shared" si="16"/>
        <v>0</v>
      </c>
      <c r="L43" s="46">
        <f t="shared" si="17"/>
        <v>0</v>
      </c>
      <c r="M43" s="189"/>
      <c r="N43" s="189"/>
      <c r="O43" s="190"/>
      <c r="P43" s="190"/>
      <c r="Q43" s="191"/>
      <c r="R43" s="191"/>
      <c r="S43" s="4"/>
      <c r="T43" s="192"/>
      <c r="U43" s="4"/>
      <c r="V43" s="193"/>
      <c r="W43" s="192"/>
      <c r="X43" s="4"/>
      <c r="Y43" s="4"/>
      <c r="Z43" s="4"/>
      <c r="AA43" s="4"/>
    </row>
    <row r="44" spans="1:27" s="174" customFormat="1">
      <c r="A44" s="184" t="s">
        <v>77</v>
      </c>
      <c r="B44" s="261" t="s">
        <v>458</v>
      </c>
      <c r="C44" s="261" t="s">
        <v>459</v>
      </c>
      <c r="D44" s="252" t="s">
        <v>9</v>
      </c>
      <c r="E44" s="254"/>
      <c r="F44" s="46">
        <f>COMPOSIÇÕES!G122</f>
        <v>3343.09</v>
      </c>
      <c r="G44" s="188">
        <f t="shared" si="12"/>
        <v>4198.92</v>
      </c>
      <c r="H44" s="46">
        <f t="shared" si="13"/>
        <v>3359.14</v>
      </c>
      <c r="I44" s="46">
        <f t="shared" si="14"/>
        <v>839.78</v>
      </c>
      <c r="J44" s="46">
        <f t="shared" si="15"/>
        <v>0</v>
      </c>
      <c r="K44" s="46">
        <f t="shared" si="16"/>
        <v>0</v>
      </c>
      <c r="L44" s="46">
        <f t="shared" si="17"/>
        <v>0</v>
      </c>
      <c r="M44" s="189"/>
      <c r="N44" s="189"/>
      <c r="O44" s="190"/>
      <c r="P44" s="190"/>
      <c r="Q44" s="191"/>
      <c r="R44" s="191"/>
      <c r="S44" s="4"/>
      <c r="T44" s="192"/>
      <c r="U44" s="4"/>
      <c r="V44" s="193"/>
      <c r="W44" s="192"/>
      <c r="X44" s="4"/>
      <c r="Y44" s="4"/>
      <c r="Z44" s="4"/>
      <c r="AA44" s="4"/>
    </row>
    <row r="45" spans="1:27" s="174" customFormat="1">
      <c r="A45" s="184" t="s">
        <v>205</v>
      </c>
      <c r="B45" s="261">
        <v>97956</v>
      </c>
      <c r="C45" s="261" t="s">
        <v>168</v>
      </c>
      <c r="D45" s="252" t="s">
        <v>9</v>
      </c>
      <c r="E45" s="254"/>
      <c r="F45" s="46">
        <v>1475.83</v>
      </c>
      <c r="G45" s="188">
        <f t="shared" si="12"/>
        <v>1853.64</v>
      </c>
      <c r="H45" s="46">
        <f t="shared" si="13"/>
        <v>1482.91</v>
      </c>
      <c r="I45" s="46">
        <f t="shared" si="14"/>
        <v>370.73</v>
      </c>
      <c r="J45" s="46">
        <f t="shared" si="15"/>
        <v>0</v>
      </c>
      <c r="K45" s="46">
        <f t="shared" si="16"/>
        <v>0</v>
      </c>
      <c r="L45" s="46">
        <f t="shared" si="17"/>
        <v>0</v>
      </c>
      <c r="M45" s="189"/>
      <c r="N45" s="189"/>
      <c r="O45" s="190"/>
      <c r="P45" s="190"/>
      <c r="Q45" s="191"/>
      <c r="R45" s="191"/>
      <c r="S45" s="4"/>
      <c r="T45" s="192"/>
      <c r="U45" s="4"/>
      <c r="V45" s="193"/>
      <c r="W45" s="192"/>
      <c r="X45" s="4"/>
      <c r="Y45" s="4"/>
      <c r="Z45" s="4"/>
      <c r="AA45" s="4"/>
    </row>
    <row r="46" spans="1:27">
      <c r="A46" s="206"/>
      <c r="B46" s="206"/>
      <c r="C46" s="206"/>
      <c r="D46" s="206"/>
      <c r="E46" s="187"/>
      <c r="F46" s="207"/>
      <c r="G46" s="208"/>
      <c r="H46" s="209"/>
      <c r="I46" s="209"/>
      <c r="J46" s="209"/>
      <c r="K46" s="209"/>
      <c r="L46" s="209"/>
      <c r="M46" s="189"/>
      <c r="N46" s="176"/>
      <c r="O46" s="210"/>
      <c r="P46"/>
      <c r="Q46"/>
      <c r="R46"/>
    </row>
    <row r="47" spans="1:27">
      <c r="A47" s="427" t="s">
        <v>490</v>
      </c>
      <c r="B47" s="427"/>
      <c r="C47" s="427"/>
      <c r="D47" s="211"/>
      <c r="E47" s="18"/>
      <c r="F47" s="18"/>
      <c r="G47" s="212"/>
      <c r="H47" s="213"/>
      <c r="I47" s="213"/>
      <c r="J47" s="213"/>
      <c r="K47" s="213"/>
      <c r="L47" s="213"/>
      <c r="P47"/>
      <c r="Q47"/>
      <c r="R47"/>
    </row>
    <row r="48" spans="1:27">
      <c r="A48" s="428" t="s">
        <v>93</v>
      </c>
      <c r="B48" s="428"/>
      <c r="C48" s="428"/>
      <c r="D48" s="216"/>
      <c r="E48" s="217"/>
      <c r="F48" s="217"/>
      <c r="G48" s="213"/>
      <c r="H48" s="213"/>
      <c r="I48" s="213"/>
      <c r="J48" s="218" t="s">
        <v>395</v>
      </c>
      <c r="K48" s="218" t="s">
        <v>429</v>
      </c>
      <c r="L48" s="218" t="s">
        <v>397</v>
      </c>
      <c r="P48"/>
      <c r="Q48"/>
      <c r="R48"/>
    </row>
    <row r="49" spans="1:41" s="1" customFormat="1">
      <c r="A49" s="429" t="s">
        <v>434</v>
      </c>
      <c r="B49" s="429"/>
      <c r="C49" s="429"/>
      <c r="D49" s="219"/>
      <c r="E49" s="217"/>
      <c r="F49" s="217"/>
      <c r="G49" s="220"/>
      <c r="H49" s="430" t="s">
        <v>231</v>
      </c>
      <c r="I49" s="430"/>
      <c r="J49" s="212">
        <f>ROUND(SUM(J9:J42),2)</f>
        <v>0</v>
      </c>
      <c r="K49" s="212">
        <f t="shared" ref="K49" si="18">ROUND(SUM(K9:K42),2)</f>
        <v>0</v>
      </c>
      <c r="L49" s="212">
        <f>J49+K49</f>
        <v>0</v>
      </c>
      <c r="M49" s="214"/>
      <c r="N49" s="214"/>
      <c r="O49" s="215"/>
      <c r="P49"/>
      <c r="Q49"/>
      <c r="R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</row>
    <row r="50" spans="1:41" s="1" customFormat="1">
      <c r="A50" s="424"/>
      <c r="B50" s="424"/>
      <c r="C50" s="424"/>
      <c r="D50" s="221"/>
      <c r="E50" s="222"/>
      <c r="F50" s="222"/>
      <c r="G50" s="223"/>
      <c r="H50" s="224"/>
      <c r="I50" s="224"/>
      <c r="J50" s="224"/>
      <c r="K50" s="224"/>
      <c r="L50" s="209"/>
      <c r="M50" s="214"/>
      <c r="N50" s="214"/>
      <c r="O50" s="215"/>
      <c r="P50"/>
      <c r="Q50"/>
      <c r="R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</row>
    <row r="51" spans="1:41" s="1" customFormat="1">
      <c r="A51" s="424"/>
      <c r="B51" s="424"/>
      <c r="C51" s="424"/>
      <c r="D51" s="225"/>
      <c r="E51" s="226"/>
      <c r="F51" s="226"/>
      <c r="G51" s="227"/>
      <c r="H51" s="228"/>
      <c r="I51" s="209"/>
      <c r="J51" s="209"/>
      <c r="K51" s="209"/>
      <c r="L51" s="209"/>
      <c r="M51" s="214"/>
      <c r="N51" s="214"/>
      <c r="O51" s="215"/>
      <c r="P51"/>
      <c r="Q51"/>
      <c r="R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</row>
    <row r="52" spans="1:41" s="1" customFormat="1" ht="12.75">
      <c r="A52" s="425"/>
      <c r="B52" s="425"/>
      <c r="C52" s="425"/>
      <c r="D52" s="425"/>
      <c r="E52" s="425"/>
      <c r="F52" s="425"/>
      <c r="G52" s="425"/>
      <c r="H52" s="425"/>
      <c r="I52" s="425"/>
      <c r="J52" s="229"/>
      <c r="K52" s="230"/>
      <c r="M52" s="214"/>
      <c r="N52" s="214"/>
      <c r="O52" s="215"/>
      <c r="P52"/>
      <c r="Q52"/>
      <c r="R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</row>
    <row r="53" spans="1:41" s="1" customFormat="1">
      <c r="B53" s="11"/>
      <c r="C53" s="9"/>
      <c r="D53" s="16"/>
      <c r="E53" s="2"/>
      <c r="F53" s="2"/>
      <c r="M53" s="214"/>
      <c r="N53" s="214"/>
      <c r="O53" s="215"/>
      <c r="P53"/>
      <c r="Q53"/>
      <c r="R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</row>
    <row r="54" spans="1:41" s="1" customFormat="1">
      <c r="A54"/>
      <c r="B54"/>
      <c r="C54" s="10"/>
      <c r="D54" s="17"/>
      <c r="E54" s="3"/>
      <c r="F54" s="3"/>
      <c r="G54"/>
      <c r="H54" s="47"/>
      <c r="I54" s="47"/>
      <c r="J54" s="47"/>
      <c r="K54" s="47"/>
      <c r="M54" s="214"/>
      <c r="N54" s="214"/>
      <c r="O54" s="215"/>
      <c r="P54"/>
      <c r="Q54"/>
      <c r="R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</row>
    <row r="55" spans="1:41" s="1" customFormat="1">
      <c r="A55"/>
      <c r="B55" s="12"/>
      <c r="C55" s="10"/>
      <c r="D55" s="17"/>
      <c r="E55" s="3"/>
      <c r="F55" s="3"/>
      <c r="G55"/>
      <c r="H55" s="231"/>
      <c r="I55" s="47"/>
      <c r="J55" s="47"/>
      <c r="K55" s="47"/>
      <c r="M55" s="214"/>
      <c r="N55" s="214"/>
      <c r="O55" s="215"/>
      <c r="P55"/>
      <c r="Q55"/>
      <c r="R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</row>
    <row r="56" spans="1:41" s="1" customFormat="1">
      <c r="A56"/>
      <c r="B56" s="12"/>
      <c r="C56" s="10"/>
      <c r="D56" s="17"/>
      <c r="E56" s="3"/>
      <c r="F56" s="3"/>
      <c r="G56"/>
      <c r="H56" s="231"/>
      <c r="I56" s="47"/>
      <c r="J56" s="47"/>
      <c r="K56" s="47"/>
      <c r="M56" s="214"/>
      <c r="N56" s="214"/>
      <c r="O56" s="215"/>
      <c r="P56"/>
      <c r="Q56"/>
      <c r="R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</row>
  </sheetData>
  <mergeCells count="20">
    <mergeCell ref="F6:F7"/>
    <mergeCell ref="G6:L6"/>
    <mergeCell ref="A51:C51"/>
    <mergeCell ref="A52:I52"/>
    <mergeCell ref="P7:S7"/>
    <mergeCell ref="A47:C47"/>
    <mergeCell ref="A48:C48"/>
    <mergeCell ref="A49:C49"/>
    <mergeCell ref="H49:I49"/>
    <mergeCell ref="A50:C50"/>
    <mergeCell ref="A6:A7"/>
    <mergeCell ref="B6:B7"/>
    <mergeCell ref="C6:C7"/>
    <mergeCell ref="D6:D7"/>
    <mergeCell ref="E6:E7"/>
    <mergeCell ref="A1:L1"/>
    <mergeCell ref="A2:L2"/>
    <mergeCell ref="A3:L3"/>
    <mergeCell ref="A4:L4"/>
    <mergeCell ref="A5:L5"/>
  </mergeCells>
  <printOptions horizontalCentered="1"/>
  <pageMargins left="0.19685039370078741" right="0.19685039370078741" top="0.39370078740157483" bottom="0.39370078740157483" header="0.51181102362204722" footer="0.51181102362204722"/>
  <pageSetup paperSize="9" scale="55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3"/>
  <sheetViews>
    <sheetView view="pageBreakPreview" zoomScale="85" zoomScaleNormal="70" zoomScaleSheetLayoutView="85" workbookViewId="0">
      <selection sqref="A1:I14"/>
    </sheetView>
  </sheetViews>
  <sheetFormatPr defaultRowHeight="12.75"/>
  <cols>
    <col min="1" max="1" width="10.28515625" customWidth="1"/>
    <col min="2" max="2" width="24.28515625" bestFit="1" customWidth="1"/>
    <col min="3" max="3" width="52.85546875" bestFit="1" customWidth="1"/>
    <col min="4" max="4" width="14.42578125" bestFit="1" customWidth="1"/>
    <col min="5" max="5" width="16.42578125" bestFit="1" customWidth="1"/>
    <col min="6" max="6" width="52" bestFit="1" customWidth="1"/>
    <col min="7" max="7" width="15.7109375" customWidth="1"/>
    <col min="8" max="8" width="14.85546875" customWidth="1"/>
    <col min="9" max="9" width="16" customWidth="1"/>
    <col min="10" max="10" width="16.85546875" bestFit="1" customWidth="1"/>
  </cols>
  <sheetData>
    <row r="1" spans="1:10" ht="18.75">
      <c r="A1" s="435" t="s">
        <v>10</v>
      </c>
      <c r="B1" s="435"/>
      <c r="C1" s="435"/>
      <c r="D1" s="435"/>
      <c r="E1" s="435"/>
      <c r="F1" s="435"/>
      <c r="G1" s="435"/>
      <c r="H1" s="435"/>
      <c r="I1" s="435"/>
    </row>
    <row r="2" spans="1:10" ht="18.75">
      <c r="A2" s="435" t="s">
        <v>11</v>
      </c>
      <c r="B2" s="435"/>
      <c r="C2" s="435"/>
      <c r="D2" s="435"/>
      <c r="E2" s="435"/>
      <c r="F2" s="435"/>
      <c r="G2" s="435"/>
      <c r="H2" s="435"/>
      <c r="I2" s="435"/>
    </row>
    <row r="3" spans="1:10" ht="18.75">
      <c r="A3" s="435" t="s">
        <v>12</v>
      </c>
      <c r="B3" s="435"/>
      <c r="C3" s="435"/>
      <c r="D3" s="435"/>
      <c r="E3" s="435"/>
      <c r="F3" s="435"/>
      <c r="G3" s="435"/>
      <c r="H3" s="435"/>
      <c r="I3" s="435"/>
    </row>
    <row r="4" spans="1:10" ht="18.75">
      <c r="A4" s="436"/>
      <c r="B4" s="437"/>
      <c r="C4" s="437"/>
      <c r="D4" s="437"/>
      <c r="E4" s="437"/>
      <c r="F4" s="437"/>
      <c r="G4" s="437"/>
      <c r="H4" s="437"/>
      <c r="I4" s="438"/>
    </row>
    <row r="5" spans="1:10" ht="43.5" customHeight="1">
      <c r="A5" s="439" t="s">
        <v>547</v>
      </c>
      <c r="B5" s="440"/>
      <c r="C5" s="440"/>
      <c r="D5" s="440"/>
      <c r="E5" s="440"/>
      <c r="F5" s="440"/>
      <c r="G5" s="440"/>
      <c r="H5" s="440"/>
      <c r="I5" s="441"/>
    </row>
    <row r="6" spans="1:10" ht="18.75" customHeight="1">
      <c r="A6" s="442"/>
      <c r="B6" s="442"/>
      <c r="C6" s="442"/>
      <c r="D6" s="442"/>
      <c r="E6" s="442"/>
      <c r="F6" s="442"/>
      <c r="G6" s="442"/>
      <c r="H6" s="442"/>
      <c r="I6" s="442"/>
    </row>
    <row r="7" spans="1:10" ht="18.75" customHeight="1">
      <c r="A7" s="433" t="s">
        <v>257</v>
      </c>
      <c r="B7" s="433"/>
      <c r="C7" s="433"/>
      <c r="D7" s="433"/>
      <c r="E7" s="433"/>
      <c r="F7" s="433"/>
      <c r="G7" s="433"/>
      <c r="H7" s="433"/>
      <c r="I7" s="433"/>
    </row>
    <row r="8" spans="1:10" ht="18.75" customHeight="1">
      <c r="A8" s="434"/>
      <c r="B8" s="434"/>
      <c r="C8" s="434"/>
      <c r="D8" s="434"/>
      <c r="E8" s="434"/>
      <c r="F8" s="434"/>
      <c r="G8" s="434"/>
      <c r="H8" s="434"/>
      <c r="I8" s="434"/>
    </row>
    <row r="9" spans="1:10" ht="28.5">
      <c r="A9" s="233" t="s">
        <v>388</v>
      </c>
      <c r="B9" s="234" t="s">
        <v>124</v>
      </c>
      <c r="C9" s="234" t="s">
        <v>127</v>
      </c>
      <c r="D9" s="234" t="s">
        <v>128</v>
      </c>
      <c r="E9" s="234" t="s">
        <v>125</v>
      </c>
      <c r="F9" s="234" t="s">
        <v>126</v>
      </c>
      <c r="G9" s="234" t="s">
        <v>229</v>
      </c>
      <c r="H9" s="234" t="s">
        <v>230</v>
      </c>
      <c r="I9" s="234" t="s">
        <v>94</v>
      </c>
    </row>
    <row r="10" spans="1:10" ht="31.5">
      <c r="A10" s="235">
        <v>1</v>
      </c>
      <c r="B10" s="239" t="s">
        <v>435</v>
      </c>
      <c r="C10" s="240" t="s">
        <v>536</v>
      </c>
      <c r="D10" s="241" t="s">
        <v>436</v>
      </c>
      <c r="E10" s="241">
        <v>33242.120000000003</v>
      </c>
      <c r="F10" s="314" t="s">
        <v>545</v>
      </c>
      <c r="G10" s="236">
        <v>3521607.5</v>
      </c>
      <c r="H10" s="236">
        <v>880713.14</v>
      </c>
      <c r="I10" s="236">
        <v>4402320.6400000006</v>
      </c>
      <c r="J10" s="47"/>
    </row>
    <row r="11" spans="1:10" ht="15.75">
      <c r="A11" s="235"/>
      <c r="B11" s="239"/>
      <c r="C11" s="240"/>
      <c r="D11" s="241"/>
      <c r="E11" s="241"/>
      <c r="F11" s="241"/>
      <c r="G11" s="236"/>
      <c r="H11" s="236"/>
      <c r="I11" s="236"/>
    </row>
    <row r="12" spans="1:10" ht="15.75">
      <c r="A12" s="235"/>
      <c r="B12" s="239"/>
      <c r="C12" s="240"/>
      <c r="D12" s="241"/>
      <c r="E12" s="241"/>
      <c r="F12" s="241"/>
      <c r="G12" s="236"/>
      <c r="H12" s="236"/>
      <c r="I12" s="236"/>
    </row>
    <row r="13" spans="1:10" ht="15.75">
      <c r="A13" s="10"/>
      <c r="B13" s="10"/>
      <c r="C13" s="10"/>
      <c r="D13" s="10"/>
      <c r="E13" s="10"/>
      <c r="F13" s="237" t="s">
        <v>431</v>
      </c>
      <c r="G13" s="238">
        <v>3521607.5</v>
      </c>
      <c r="H13" s="238">
        <v>880713.14</v>
      </c>
      <c r="I13" s="238">
        <v>4402320.6400000006</v>
      </c>
    </row>
  </sheetData>
  <autoFilter ref="A9:I9">
    <sortState ref="A10:I25">
      <sortCondition ref="D9"/>
    </sortState>
  </autoFilter>
  <mergeCells count="8">
    <mergeCell ref="A7:I7"/>
    <mergeCell ref="A8:I8"/>
    <mergeCell ref="A1:I1"/>
    <mergeCell ref="A2:I2"/>
    <mergeCell ref="A3:I3"/>
    <mergeCell ref="A4:I4"/>
    <mergeCell ref="A5:I5"/>
    <mergeCell ref="A6:I6"/>
  </mergeCells>
  <pageMargins left="0.31496062992125984" right="0.31496062992125984" top="0.78740157480314965" bottom="0.78740157480314965" header="0.31496062992125984" footer="0.31496062992125984"/>
  <pageSetup paperSize="9" scale="66" orientation="landscape" horizontalDpi="1200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10"/>
  <dimension ref="A1:M192"/>
  <sheetViews>
    <sheetView view="pageBreakPreview" zoomScale="85" zoomScaleNormal="100" zoomScaleSheetLayoutView="85" workbookViewId="0">
      <selection sqref="A1:G193"/>
    </sheetView>
  </sheetViews>
  <sheetFormatPr defaultColWidth="9.140625" defaultRowHeight="15"/>
  <cols>
    <col min="1" max="1" width="24.42578125" style="105" customWidth="1"/>
    <col min="2" max="2" width="20.7109375" style="105" customWidth="1"/>
    <col min="3" max="3" width="103.28515625" style="105" customWidth="1"/>
    <col min="4" max="4" width="8.42578125" style="105" bestFit="1" customWidth="1"/>
    <col min="5" max="5" width="16.28515625" style="105" customWidth="1"/>
    <col min="6" max="6" width="15.7109375" style="105" bestFit="1" customWidth="1"/>
    <col min="7" max="7" width="18.42578125" style="105" bestFit="1" customWidth="1"/>
    <col min="8" max="8" width="12.42578125" style="105" bestFit="1" customWidth="1"/>
    <col min="9" max="9" width="9.7109375" style="105" customWidth="1"/>
    <col min="10" max="10" width="13.85546875" style="105" customWidth="1"/>
    <col min="11" max="11" width="16" style="106" customWidth="1"/>
    <col min="12" max="13" width="9.140625" style="105" customWidth="1"/>
    <col min="14" max="16384" width="9.140625" style="105"/>
  </cols>
  <sheetData>
    <row r="1" spans="1:12" ht="21">
      <c r="A1" s="449" t="s">
        <v>10</v>
      </c>
      <c r="B1" s="449"/>
      <c r="C1" s="449"/>
      <c r="D1" s="449"/>
      <c r="E1" s="449"/>
      <c r="F1" s="449"/>
      <c r="G1" s="449"/>
      <c r="H1" s="166"/>
      <c r="I1" s="166"/>
      <c r="J1" s="166"/>
      <c r="K1" s="167"/>
    </row>
    <row r="2" spans="1:12" ht="21">
      <c r="A2" s="449" t="s">
        <v>11</v>
      </c>
      <c r="B2" s="449"/>
      <c r="C2" s="449"/>
      <c r="D2" s="449"/>
      <c r="E2" s="449"/>
      <c r="F2" s="449"/>
      <c r="G2" s="449"/>
      <c r="H2" s="166"/>
      <c r="I2" s="166"/>
      <c r="J2" s="166"/>
      <c r="K2" s="167"/>
    </row>
    <row r="3" spans="1:12" ht="21">
      <c r="A3" s="449" t="s">
        <v>12</v>
      </c>
      <c r="B3" s="449"/>
      <c r="C3" s="449"/>
      <c r="D3" s="449"/>
      <c r="E3" s="449"/>
      <c r="F3" s="449"/>
      <c r="G3" s="449"/>
      <c r="H3" s="166"/>
      <c r="I3" s="166"/>
      <c r="J3" s="166"/>
    </row>
    <row r="4" spans="1:12" ht="63" customHeight="1">
      <c r="A4" s="450" t="s">
        <v>535</v>
      </c>
      <c r="B4" s="450"/>
      <c r="C4" s="450"/>
      <c r="D4" s="450"/>
      <c r="E4" s="450"/>
      <c r="F4" s="450"/>
      <c r="G4" s="450"/>
    </row>
    <row r="5" spans="1:12" ht="41.25" customHeight="1">
      <c r="A5" s="451" t="s">
        <v>46</v>
      </c>
      <c r="B5" s="451"/>
      <c r="C5" s="451"/>
      <c r="D5" s="451"/>
      <c r="E5" s="451"/>
      <c r="F5" s="451"/>
      <c r="G5" s="451"/>
    </row>
    <row r="6" spans="1:12" s="165" customFormat="1" ht="46.5" customHeight="1">
      <c r="A6" s="447" t="s">
        <v>387</v>
      </c>
      <c r="B6" s="447"/>
      <c r="C6" s="447"/>
      <c r="D6" s="447"/>
      <c r="E6" s="447"/>
      <c r="F6" s="447"/>
      <c r="G6" s="447"/>
    </row>
    <row r="7" spans="1:12">
      <c r="A7" s="113" t="s">
        <v>326</v>
      </c>
      <c r="B7" s="113" t="s">
        <v>325</v>
      </c>
      <c r="C7" s="114" t="s">
        <v>324</v>
      </c>
      <c r="D7" s="113" t="s">
        <v>323</v>
      </c>
      <c r="E7" s="112" t="s">
        <v>322</v>
      </c>
      <c r="F7" s="112" t="s">
        <v>321</v>
      </c>
      <c r="G7" s="112" t="s">
        <v>44</v>
      </c>
    </row>
    <row r="8" spans="1:12" ht="24.95" customHeight="1">
      <c r="A8" s="148" t="s">
        <v>375</v>
      </c>
      <c r="B8" s="148">
        <v>101021</v>
      </c>
      <c r="C8" s="110" t="s">
        <v>386</v>
      </c>
      <c r="D8" s="148" t="s">
        <v>20</v>
      </c>
      <c r="E8" s="147" t="s">
        <v>17</v>
      </c>
      <c r="F8" s="147" t="s">
        <v>17</v>
      </c>
      <c r="G8" s="147"/>
    </row>
    <row r="9" spans="1:12" ht="24.95" customHeight="1">
      <c r="A9" s="110" t="s">
        <v>52</v>
      </c>
      <c r="B9" s="110">
        <v>370</v>
      </c>
      <c r="C9" s="110" t="s">
        <v>49</v>
      </c>
      <c r="D9" s="110" t="s">
        <v>3</v>
      </c>
      <c r="E9" s="110" t="s">
        <v>385</v>
      </c>
      <c r="F9" s="291">
        <v>91.5</v>
      </c>
      <c r="G9" s="110">
        <v>29.72</v>
      </c>
      <c r="H9" s="152"/>
      <c r="I9" s="152"/>
      <c r="J9" s="153"/>
      <c r="K9" s="152"/>
      <c r="L9" s="151"/>
    </row>
    <row r="10" spans="1:12" ht="24.95" customHeight="1">
      <c r="A10" s="110" t="s">
        <v>52</v>
      </c>
      <c r="B10" s="110" t="s">
        <v>290</v>
      </c>
      <c r="C10" s="110" t="s">
        <v>289</v>
      </c>
      <c r="D10" s="110" t="s">
        <v>60</v>
      </c>
      <c r="E10" s="110" t="s">
        <v>384</v>
      </c>
      <c r="F10" s="291">
        <v>0.91</v>
      </c>
      <c r="G10" s="110">
        <v>51.14</v>
      </c>
      <c r="H10" s="152"/>
      <c r="I10" s="152"/>
      <c r="J10" s="153"/>
      <c r="K10" s="152"/>
      <c r="L10" s="151"/>
    </row>
    <row r="11" spans="1:12" ht="24.95" customHeight="1">
      <c r="A11" s="110" t="s">
        <v>52</v>
      </c>
      <c r="B11" s="110">
        <v>4720</v>
      </c>
      <c r="C11" s="110" t="s">
        <v>286</v>
      </c>
      <c r="D11" s="110" t="s">
        <v>3</v>
      </c>
      <c r="E11" s="110" t="s">
        <v>383</v>
      </c>
      <c r="F11" s="291">
        <v>90.73</v>
      </c>
      <c r="G11" s="110">
        <v>18.13</v>
      </c>
      <c r="H11" s="152"/>
      <c r="I11" s="152"/>
      <c r="J11" s="153"/>
      <c r="K11" s="152"/>
      <c r="L11" s="151"/>
    </row>
    <row r="12" spans="1:12" ht="24.95" customHeight="1">
      <c r="A12" s="110" t="s">
        <v>52</v>
      </c>
      <c r="B12" s="110" t="s">
        <v>175</v>
      </c>
      <c r="C12" s="110" t="s">
        <v>284</v>
      </c>
      <c r="D12" s="110" t="s">
        <v>3</v>
      </c>
      <c r="E12" s="110" t="s">
        <v>382</v>
      </c>
      <c r="F12" s="291">
        <v>78.58</v>
      </c>
      <c r="G12" s="110">
        <v>4.91</v>
      </c>
      <c r="H12" s="152"/>
      <c r="I12" s="152"/>
      <c r="J12" s="153"/>
      <c r="K12" s="152"/>
      <c r="L12" s="151"/>
    </row>
    <row r="13" spans="1:12" ht="24.95" customHeight="1">
      <c r="A13" s="110" t="s">
        <v>19</v>
      </c>
      <c r="B13" s="110" t="s">
        <v>282</v>
      </c>
      <c r="C13" s="110" t="s">
        <v>281</v>
      </c>
      <c r="D13" s="110" t="s">
        <v>24</v>
      </c>
      <c r="E13" s="110" t="s">
        <v>381</v>
      </c>
      <c r="F13" s="291">
        <v>192.21</v>
      </c>
      <c r="G13" s="110">
        <v>0.92</v>
      </c>
      <c r="H13" s="152"/>
      <c r="I13" s="152"/>
      <c r="J13" s="153"/>
      <c r="K13" s="152"/>
      <c r="L13" s="151"/>
    </row>
    <row r="14" spans="1:12" ht="24.95" customHeight="1">
      <c r="A14" s="110" t="s">
        <v>19</v>
      </c>
      <c r="B14" s="110">
        <v>5942</v>
      </c>
      <c r="C14" s="110" t="s">
        <v>278</v>
      </c>
      <c r="D14" s="110" t="s">
        <v>21</v>
      </c>
      <c r="E14" s="110" t="s">
        <v>277</v>
      </c>
      <c r="F14" s="291">
        <v>81.599999999999994</v>
      </c>
      <c r="G14" s="110">
        <v>1.46</v>
      </c>
      <c r="H14" s="152"/>
      <c r="I14" s="152"/>
      <c r="J14" s="153"/>
      <c r="K14" s="152"/>
      <c r="L14" s="151"/>
    </row>
    <row r="15" spans="1:12" ht="24.95" customHeight="1">
      <c r="A15" s="110" t="s">
        <v>19</v>
      </c>
      <c r="B15" s="110">
        <v>7030</v>
      </c>
      <c r="C15" s="110" t="s">
        <v>275</v>
      </c>
      <c r="D15" s="110" t="s">
        <v>24</v>
      </c>
      <c r="E15" s="110" t="s">
        <v>271</v>
      </c>
      <c r="F15" s="291">
        <v>267.45</v>
      </c>
      <c r="G15" s="110">
        <v>12.17</v>
      </c>
      <c r="H15" s="152"/>
      <c r="I15" s="152"/>
      <c r="J15" s="153"/>
      <c r="K15" s="152"/>
      <c r="L15" s="151"/>
    </row>
    <row r="16" spans="1:12" ht="24.95" customHeight="1">
      <c r="A16" s="110" t="s">
        <v>52</v>
      </c>
      <c r="B16" s="164" t="s">
        <v>380</v>
      </c>
      <c r="C16" s="110" t="s">
        <v>379</v>
      </c>
      <c r="D16" s="110" t="s">
        <v>20</v>
      </c>
      <c r="E16" s="110" t="s">
        <v>378</v>
      </c>
      <c r="F16" s="291">
        <v>4039.61</v>
      </c>
      <c r="G16" s="110">
        <v>255.42</v>
      </c>
      <c r="H16" s="152"/>
      <c r="I16" s="152"/>
      <c r="J16" s="153"/>
      <c r="K16" s="152"/>
      <c r="L16" s="151"/>
    </row>
    <row r="17" spans="1:12" ht="24.95" customHeight="1">
      <c r="A17" s="110" t="s">
        <v>19</v>
      </c>
      <c r="B17" s="110" t="s">
        <v>55</v>
      </c>
      <c r="C17" s="110" t="s">
        <v>51</v>
      </c>
      <c r="D17" s="110" t="s">
        <v>7</v>
      </c>
      <c r="E17" s="110" t="s">
        <v>271</v>
      </c>
      <c r="F17" s="291">
        <v>20.079999999999998</v>
      </c>
      <c r="G17" s="110">
        <v>0.91</v>
      </c>
      <c r="H17" s="152"/>
      <c r="I17" s="152"/>
      <c r="J17" s="153"/>
      <c r="K17" s="152"/>
      <c r="L17" s="151"/>
    </row>
    <row r="18" spans="1:12" ht="24.95" customHeight="1">
      <c r="A18" s="110" t="s">
        <v>19</v>
      </c>
      <c r="B18" s="110" t="s">
        <v>270</v>
      </c>
      <c r="C18" s="110" t="s">
        <v>269</v>
      </c>
      <c r="D18" s="110" t="s">
        <v>7</v>
      </c>
      <c r="E18" s="110" t="s">
        <v>268</v>
      </c>
      <c r="F18" s="291">
        <v>50.22</v>
      </c>
      <c r="G18" s="110">
        <v>1.1399999999999999</v>
      </c>
      <c r="H18" s="152"/>
      <c r="I18" s="152"/>
      <c r="J18" s="153"/>
      <c r="K18" s="152"/>
      <c r="L18" s="151"/>
    </row>
    <row r="19" spans="1:12" ht="24.95" customHeight="1">
      <c r="A19" s="110" t="s">
        <v>19</v>
      </c>
      <c r="B19" s="110">
        <v>93433</v>
      </c>
      <c r="C19" s="110" t="s">
        <v>266</v>
      </c>
      <c r="D19" s="110" t="s">
        <v>24</v>
      </c>
      <c r="E19" s="110" t="s">
        <v>261</v>
      </c>
      <c r="F19" s="291">
        <v>2703.86</v>
      </c>
      <c r="G19" s="110">
        <v>47.59</v>
      </c>
      <c r="H19" s="152"/>
      <c r="I19" s="152"/>
      <c r="J19" s="153"/>
      <c r="K19" s="152"/>
      <c r="L19" s="151"/>
    </row>
    <row r="20" spans="1:12" ht="24.95" customHeight="1">
      <c r="A20" s="110" t="s">
        <v>19</v>
      </c>
      <c r="B20" s="110">
        <v>93434</v>
      </c>
      <c r="C20" s="110" t="s">
        <v>264</v>
      </c>
      <c r="D20" s="110" t="s">
        <v>21</v>
      </c>
      <c r="E20" s="110" t="s">
        <v>258</v>
      </c>
      <c r="F20" s="291">
        <v>350.66</v>
      </c>
      <c r="G20" s="110">
        <v>1.79</v>
      </c>
      <c r="H20" s="152"/>
      <c r="I20" s="152"/>
      <c r="J20" s="153"/>
      <c r="K20" s="152"/>
      <c r="L20" s="151"/>
    </row>
    <row r="21" spans="1:12" ht="24.95" customHeight="1">
      <c r="A21" s="110" t="s">
        <v>19</v>
      </c>
      <c r="B21" s="110">
        <v>95872</v>
      </c>
      <c r="C21" s="110" t="s">
        <v>262</v>
      </c>
      <c r="D21" s="110" t="s">
        <v>24</v>
      </c>
      <c r="E21" s="110" t="s">
        <v>261</v>
      </c>
      <c r="F21" s="291">
        <v>295.3</v>
      </c>
      <c r="G21" s="110">
        <v>5.2</v>
      </c>
      <c r="H21" s="152"/>
      <c r="I21" s="152"/>
      <c r="J21" s="153"/>
      <c r="K21" s="152"/>
      <c r="L21" s="151"/>
    </row>
    <row r="22" spans="1:12" ht="23.25" customHeight="1">
      <c r="A22" s="110" t="s">
        <v>19</v>
      </c>
      <c r="B22" s="110" t="s">
        <v>260</v>
      </c>
      <c r="C22" s="110" t="s">
        <v>259</v>
      </c>
      <c r="D22" s="110" t="s">
        <v>21</v>
      </c>
      <c r="E22" s="110" t="s">
        <v>258</v>
      </c>
      <c r="F22" s="291">
        <v>13.75</v>
      </c>
      <c r="G22" s="110">
        <v>7.0000000000000007E-2</v>
      </c>
      <c r="H22" s="152"/>
      <c r="I22" s="152"/>
      <c r="J22" s="153"/>
      <c r="K22" s="152"/>
      <c r="L22" s="151"/>
    </row>
    <row r="23" spans="1:12" ht="15.75">
      <c r="A23" s="148"/>
      <c r="B23" s="148"/>
      <c r="C23" s="149"/>
      <c r="D23" s="148"/>
      <c r="E23" s="147"/>
      <c r="F23" s="146"/>
      <c r="G23" s="145">
        <v>430.57</v>
      </c>
    </row>
    <row r="24" spans="1:12" ht="15.75">
      <c r="A24" s="148"/>
      <c r="B24" s="148"/>
      <c r="C24" s="149"/>
      <c r="D24" s="148"/>
      <c r="E24" s="147"/>
      <c r="F24" s="146"/>
      <c r="G24" s="163"/>
    </row>
    <row r="25" spans="1:12">
      <c r="A25" s="162" t="s">
        <v>377</v>
      </c>
      <c r="B25" s="148"/>
      <c r="C25" s="149"/>
      <c r="D25" s="148"/>
      <c r="E25" s="147"/>
      <c r="F25" s="146"/>
      <c r="G25" s="146"/>
    </row>
    <row r="26" spans="1:12" ht="18.75" customHeight="1">
      <c r="A26" s="444" t="s">
        <v>486</v>
      </c>
      <c r="B26" s="444"/>
      <c r="C26" s="444"/>
      <c r="D26" s="444"/>
      <c r="E26" s="444"/>
      <c r="F26" s="444"/>
      <c r="G26" s="444"/>
    </row>
    <row r="27" spans="1:12">
      <c r="A27" s="448"/>
      <c r="B27" s="448"/>
      <c r="C27" s="448"/>
      <c r="D27" s="448"/>
      <c r="E27" s="448"/>
      <c r="F27" s="448"/>
      <c r="G27" s="448"/>
    </row>
    <row r="28" spans="1:12">
      <c r="A28" s="19"/>
      <c r="B28" s="19"/>
      <c r="C28" s="161"/>
      <c r="D28" s="19"/>
      <c r="E28" s="21"/>
      <c r="F28" s="160"/>
      <c r="G28" s="160"/>
    </row>
    <row r="29" spans="1:12" ht="42.75" customHeight="1">
      <c r="A29" s="443" t="s">
        <v>376</v>
      </c>
      <c r="B29" s="443"/>
      <c r="C29" s="443"/>
      <c r="D29" s="443"/>
      <c r="E29" s="443"/>
      <c r="F29" s="443"/>
      <c r="G29" s="443"/>
    </row>
    <row r="30" spans="1:12">
      <c r="A30" s="113" t="s">
        <v>326</v>
      </c>
      <c r="B30" s="113" t="s">
        <v>325</v>
      </c>
      <c r="C30" s="114" t="s">
        <v>324</v>
      </c>
      <c r="D30" s="113" t="s">
        <v>323</v>
      </c>
      <c r="E30" s="112" t="s">
        <v>322</v>
      </c>
      <c r="F30" s="112" t="s">
        <v>321</v>
      </c>
      <c r="G30" s="112" t="s">
        <v>44</v>
      </c>
    </row>
    <row r="31" spans="1:12" ht="24.95" customHeight="1">
      <c r="A31" s="148" t="s">
        <v>375</v>
      </c>
      <c r="B31" s="148">
        <v>95995</v>
      </c>
      <c r="C31" s="159" t="s">
        <v>110</v>
      </c>
      <c r="D31" s="148" t="s">
        <v>3</v>
      </c>
      <c r="E31" s="147" t="s">
        <v>17</v>
      </c>
      <c r="F31" s="147" t="s">
        <v>17</v>
      </c>
      <c r="G31" s="147"/>
    </row>
    <row r="32" spans="1:12" ht="24.95" customHeight="1">
      <c r="A32" s="148"/>
      <c r="B32" s="148"/>
      <c r="C32" s="149"/>
      <c r="D32" s="148"/>
      <c r="E32" s="147"/>
      <c r="F32" s="146"/>
      <c r="G32" s="146"/>
    </row>
    <row r="33" spans="1:13" ht="24.95" customHeight="1">
      <c r="A33" s="157" t="s">
        <v>52</v>
      </c>
      <c r="B33" s="157">
        <v>1518</v>
      </c>
      <c r="C33" s="158" t="s">
        <v>374</v>
      </c>
      <c r="D33" s="157" t="s">
        <v>20</v>
      </c>
      <c r="E33" s="156">
        <v>0</v>
      </c>
      <c r="F33" s="155">
        <v>0</v>
      </c>
      <c r="G33" s="155">
        <v>0</v>
      </c>
    </row>
    <row r="34" spans="1:13" ht="24.95" customHeight="1">
      <c r="A34" s="148" t="s">
        <v>63</v>
      </c>
      <c r="B34" s="148" t="s">
        <v>373</v>
      </c>
      <c r="C34" s="110" t="s">
        <v>372</v>
      </c>
      <c r="D34" s="148" t="s">
        <v>20</v>
      </c>
      <c r="E34" s="154">
        <v>2.5548000000000002</v>
      </c>
      <c r="F34" s="173">
        <v>430.57</v>
      </c>
      <c r="G34" s="147">
        <v>1100.02</v>
      </c>
      <c r="H34" s="152"/>
      <c r="I34" s="152"/>
      <c r="J34" s="153"/>
      <c r="K34" s="152"/>
      <c r="L34" s="151"/>
      <c r="M34" s="150"/>
    </row>
    <row r="35" spans="1:13" ht="24.95" customHeight="1">
      <c r="A35" s="148" t="s">
        <v>63</v>
      </c>
      <c r="B35" s="148" t="s">
        <v>42</v>
      </c>
      <c r="C35" s="110" t="s">
        <v>41</v>
      </c>
      <c r="D35" s="148" t="s">
        <v>24</v>
      </c>
      <c r="E35" s="154" t="s">
        <v>101</v>
      </c>
      <c r="F35" s="173">
        <v>371.9</v>
      </c>
      <c r="G35" s="147">
        <v>17.25</v>
      </c>
      <c r="H35" s="152"/>
      <c r="I35" s="152"/>
      <c r="J35" s="153"/>
      <c r="K35" s="152"/>
      <c r="L35" s="151"/>
      <c r="M35" s="150"/>
    </row>
    <row r="36" spans="1:13" ht="24.95" customHeight="1">
      <c r="A36" s="148" t="s">
        <v>63</v>
      </c>
      <c r="B36" s="148" t="s">
        <v>40</v>
      </c>
      <c r="C36" s="110" t="s">
        <v>39</v>
      </c>
      <c r="D36" s="148" t="s">
        <v>21</v>
      </c>
      <c r="E36" s="154" t="s">
        <v>102</v>
      </c>
      <c r="F36" s="173">
        <v>148.66</v>
      </c>
      <c r="G36" s="147">
        <v>14.1</v>
      </c>
      <c r="H36" s="152"/>
      <c r="I36" s="152"/>
      <c r="J36" s="153"/>
      <c r="K36" s="152"/>
      <c r="L36" s="151"/>
      <c r="M36" s="150"/>
    </row>
    <row r="37" spans="1:13" ht="24.95" customHeight="1">
      <c r="A37" s="148" t="s">
        <v>63</v>
      </c>
      <c r="B37" s="148">
        <v>88314</v>
      </c>
      <c r="C37" s="110" t="s">
        <v>37</v>
      </c>
      <c r="D37" s="148" t="s">
        <v>7</v>
      </c>
      <c r="E37" s="154" t="s">
        <v>103</v>
      </c>
      <c r="F37" s="173">
        <v>19.96</v>
      </c>
      <c r="G37" s="147">
        <v>22.55</v>
      </c>
      <c r="H37" s="152"/>
      <c r="I37" s="152"/>
      <c r="J37" s="153"/>
      <c r="K37" s="152"/>
      <c r="L37" s="151"/>
      <c r="M37" s="150"/>
    </row>
    <row r="38" spans="1:13" ht="24.95" customHeight="1">
      <c r="A38" s="148" t="s">
        <v>63</v>
      </c>
      <c r="B38" s="148">
        <v>91386</v>
      </c>
      <c r="C38" s="110" t="s">
        <v>35</v>
      </c>
      <c r="D38" s="148" t="s">
        <v>24</v>
      </c>
      <c r="E38" s="154" t="s">
        <v>101</v>
      </c>
      <c r="F38" s="173">
        <v>271.45999999999998</v>
      </c>
      <c r="G38" s="147">
        <v>12.59</v>
      </c>
      <c r="H38" s="152"/>
      <c r="I38" s="152"/>
      <c r="J38" s="153"/>
      <c r="K38" s="152"/>
      <c r="L38" s="151"/>
      <c r="M38" s="150"/>
    </row>
    <row r="39" spans="1:13" ht="24.95" customHeight="1">
      <c r="A39" s="148" t="s">
        <v>63</v>
      </c>
      <c r="B39" s="148" t="s">
        <v>34</v>
      </c>
      <c r="C39" s="110" t="s">
        <v>33</v>
      </c>
      <c r="D39" s="148" t="s">
        <v>24</v>
      </c>
      <c r="E39" s="154" t="s">
        <v>104</v>
      </c>
      <c r="F39" s="173">
        <v>239.79</v>
      </c>
      <c r="G39" s="147">
        <v>19.3</v>
      </c>
      <c r="H39" s="152"/>
      <c r="I39" s="152"/>
      <c r="J39" s="153"/>
      <c r="K39" s="152"/>
      <c r="L39" s="151"/>
      <c r="M39" s="150"/>
    </row>
    <row r="40" spans="1:13" ht="24.95" customHeight="1">
      <c r="A40" s="148" t="s">
        <v>63</v>
      </c>
      <c r="B40" s="148" t="s">
        <v>32</v>
      </c>
      <c r="C40" s="110" t="s">
        <v>31</v>
      </c>
      <c r="D40" s="148" t="s">
        <v>21</v>
      </c>
      <c r="E40" s="154" t="s">
        <v>105</v>
      </c>
      <c r="F40" s="173">
        <v>90.71</v>
      </c>
      <c r="G40" s="147">
        <v>5.5</v>
      </c>
      <c r="H40" s="152"/>
      <c r="I40" s="152"/>
      <c r="J40" s="153"/>
      <c r="K40" s="152"/>
      <c r="L40" s="151"/>
      <c r="M40" s="150"/>
    </row>
    <row r="41" spans="1:13" ht="24.95" customHeight="1">
      <c r="A41" s="148" t="s">
        <v>63</v>
      </c>
      <c r="B41" s="148" t="s">
        <v>30</v>
      </c>
      <c r="C41" s="110" t="s">
        <v>29</v>
      </c>
      <c r="D41" s="148" t="s">
        <v>21</v>
      </c>
      <c r="E41" s="154" t="s">
        <v>106</v>
      </c>
      <c r="F41" s="173">
        <v>58.38</v>
      </c>
      <c r="G41" s="147">
        <v>6.25</v>
      </c>
      <c r="H41" s="152"/>
      <c r="I41" s="152"/>
      <c r="J41" s="153"/>
      <c r="K41" s="152"/>
      <c r="L41" s="151"/>
      <c r="M41" s="150"/>
    </row>
    <row r="42" spans="1:13" ht="24.95" customHeight="1">
      <c r="A42" s="148" t="s">
        <v>63</v>
      </c>
      <c r="B42" s="148" t="s">
        <v>28</v>
      </c>
      <c r="C42" s="110" t="s">
        <v>27</v>
      </c>
      <c r="D42" s="148" t="s">
        <v>24</v>
      </c>
      <c r="E42" s="154" t="s">
        <v>107</v>
      </c>
      <c r="F42" s="173">
        <v>145.94</v>
      </c>
      <c r="G42" s="147">
        <v>4.97</v>
      </c>
      <c r="H42" s="152"/>
      <c r="I42" s="152"/>
      <c r="J42" s="153"/>
      <c r="K42" s="152"/>
      <c r="L42" s="151"/>
      <c r="M42" s="150"/>
    </row>
    <row r="43" spans="1:13" ht="24.95" customHeight="1">
      <c r="A43" s="148" t="s">
        <v>63</v>
      </c>
      <c r="B43" s="148" t="s">
        <v>26</v>
      </c>
      <c r="C43" s="110" t="s">
        <v>25</v>
      </c>
      <c r="D43" s="148" t="s">
        <v>24</v>
      </c>
      <c r="E43" s="154" t="s">
        <v>108</v>
      </c>
      <c r="F43" s="173">
        <v>227.58</v>
      </c>
      <c r="G43" s="147">
        <v>9.5299999999999994</v>
      </c>
      <c r="H43" s="152"/>
      <c r="I43" s="152"/>
      <c r="J43" s="153"/>
      <c r="K43" s="152"/>
      <c r="L43" s="151"/>
      <c r="M43" s="150"/>
    </row>
    <row r="44" spans="1:13" ht="24.95" customHeight="1">
      <c r="A44" s="148" t="s">
        <v>63</v>
      </c>
      <c r="B44" s="148" t="s">
        <v>23</v>
      </c>
      <c r="C44" s="110" t="s">
        <v>22</v>
      </c>
      <c r="D44" s="148" t="s">
        <v>21</v>
      </c>
      <c r="E44" s="154" t="s">
        <v>109</v>
      </c>
      <c r="F44" s="173">
        <v>97.34</v>
      </c>
      <c r="G44" s="147">
        <v>9.6300000000000008</v>
      </c>
      <c r="H44" s="152"/>
      <c r="I44" s="152"/>
      <c r="J44" s="153"/>
      <c r="K44" s="152"/>
      <c r="L44" s="151"/>
      <c r="M44" s="150"/>
    </row>
    <row r="45" spans="1:13" ht="15.75">
      <c r="A45" s="148"/>
      <c r="B45" s="148"/>
      <c r="C45" s="149"/>
      <c r="D45" s="148"/>
      <c r="E45" s="147"/>
      <c r="F45" s="146"/>
      <c r="G45" s="145">
        <v>1221.69</v>
      </c>
    </row>
    <row r="46" spans="1:13">
      <c r="A46" s="444" t="s">
        <v>371</v>
      </c>
      <c r="B46" s="444"/>
      <c r="C46" s="444"/>
      <c r="D46" s="444"/>
      <c r="E46" s="444"/>
      <c r="F46" s="444"/>
      <c r="G46" s="444"/>
    </row>
    <row r="47" spans="1:13">
      <c r="A47" s="444" t="s">
        <v>370</v>
      </c>
      <c r="B47" s="444"/>
      <c r="C47" s="444"/>
      <c r="D47" s="444"/>
      <c r="E47" s="444"/>
      <c r="F47" s="444"/>
      <c r="G47" s="444"/>
    </row>
    <row r="48" spans="1:13">
      <c r="A48" s="104"/>
      <c r="B48" s="104"/>
      <c r="C48" s="104"/>
      <c r="D48" s="104"/>
      <c r="E48" s="104"/>
      <c r="F48" s="107"/>
      <c r="G48" s="107"/>
    </row>
    <row r="49" spans="1:8" ht="19.5">
      <c r="A49" s="443" t="s">
        <v>369</v>
      </c>
      <c r="B49" s="443"/>
      <c r="C49" s="443"/>
      <c r="D49" s="443"/>
      <c r="E49" s="443"/>
      <c r="F49" s="443"/>
      <c r="G49" s="443"/>
    </row>
    <row r="50" spans="1:8">
      <c r="A50" s="113" t="s">
        <v>326</v>
      </c>
      <c r="B50" s="113" t="s">
        <v>325</v>
      </c>
      <c r="C50" s="114" t="s">
        <v>324</v>
      </c>
      <c r="D50" s="113" t="s">
        <v>323</v>
      </c>
      <c r="E50" s="112" t="s">
        <v>322</v>
      </c>
      <c r="F50" s="112" t="s">
        <v>321</v>
      </c>
      <c r="G50" s="112" t="s">
        <v>44</v>
      </c>
    </row>
    <row r="51" spans="1:8">
      <c r="A51" s="144" t="s">
        <v>83</v>
      </c>
      <c r="B51" s="144" t="s">
        <v>368</v>
      </c>
      <c r="C51" s="144" t="s">
        <v>367</v>
      </c>
      <c r="D51" s="144" t="s">
        <v>48</v>
      </c>
      <c r="E51" s="144" t="s">
        <v>17</v>
      </c>
      <c r="F51" s="144" t="s">
        <v>321</v>
      </c>
      <c r="G51" s="144" t="s">
        <v>44</v>
      </c>
    </row>
    <row r="52" spans="1:8">
      <c r="A52" s="110" t="s">
        <v>52</v>
      </c>
      <c r="B52" s="110">
        <v>34498</v>
      </c>
      <c r="C52" s="110" t="s">
        <v>366</v>
      </c>
      <c r="D52" s="110" t="s">
        <v>47</v>
      </c>
      <c r="E52" s="110" t="s">
        <v>365</v>
      </c>
      <c r="F52" s="173">
        <v>116.4</v>
      </c>
      <c r="G52" s="110">
        <v>2.5491600000000001</v>
      </c>
    </row>
    <row r="53" spans="1:8">
      <c r="A53" s="110" t="s">
        <v>52</v>
      </c>
      <c r="B53" s="110" t="s">
        <v>364</v>
      </c>
      <c r="C53" s="110" t="s">
        <v>363</v>
      </c>
      <c r="D53" s="110" t="s">
        <v>48</v>
      </c>
      <c r="E53" s="110" t="s">
        <v>362</v>
      </c>
      <c r="F53" s="173">
        <v>6.8400000000000002E-2</v>
      </c>
      <c r="G53" s="110">
        <v>7.5240000000000015E-2</v>
      </c>
    </row>
    <row r="54" spans="1:8">
      <c r="A54" s="110" t="s">
        <v>19</v>
      </c>
      <c r="B54" s="110">
        <v>88239</v>
      </c>
      <c r="C54" s="110" t="s">
        <v>186</v>
      </c>
      <c r="D54" s="110" t="s">
        <v>7</v>
      </c>
      <c r="E54" s="110" t="s">
        <v>361</v>
      </c>
      <c r="F54" s="173">
        <v>21.04</v>
      </c>
      <c r="G54" s="110">
        <v>2.2891519999999996</v>
      </c>
    </row>
    <row r="55" spans="1:8">
      <c r="A55" s="110" t="s">
        <v>19</v>
      </c>
      <c r="B55" s="110">
        <v>88262</v>
      </c>
      <c r="C55" s="110" t="s">
        <v>54</v>
      </c>
      <c r="D55" s="110" t="s">
        <v>7</v>
      </c>
      <c r="E55" s="110" t="s">
        <v>360</v>
      </c>
      <c r="F55" s="173">
        <v>23.77</v>
      </c>
      <c r="G55" s="110">
        <v>3.289768</v>
      </c>
    </row>
    <row r="56" spans="1:8" ht="22.5">
      <c r="A56" s="110" t="s">
        <v>359</v>
      </c>
      <c r="B56" s="110"/>
      <c r="C56" s="110"/>
      <c r="D56" s="110"/>
      <c r="E56" s="110"/>
      <c r="F56" s="110"/>
      <c r="G56" s="149">
        <v>8.1999999999999993</v>
      </c>
    </row>
    <row r="57" spans="1:8">
      <c r="A57" s="107"/>
      <c r="B57" s="107"/>
      <c r="C57" s="107"/>
      <c r="D57" s="107"/>
      <c r="E57" s="107"/>
      <c r="F57" s="107"/>
      <c r="G57" s="107"/>
    </row>
    <row r="58" spans="1:8" ht="19.5">
      <c r="A58" s="443" t="s">
        <v>358</v>
      </c>
      <c r="B58" s="443"/>
      <c r="C58" s="443"/>
      <c r="D58" s="443"/>
      <c r="E58" s="443"/>
      <c r="F58" s="443"/>
      <c r="G58" s="143"/>
    </row>
    <row r="59" spans="1:8">
      <c r="A59" s="113" t="s">
        <v>326</v>
      </c>
      <c r="B59" s="113" t="s">
        <v>325</v>
      </c>
      <c r="C59" s="114" t="s">
        <v>324</v>
      </c>
      <c r="D59" s="113" t="s">
        <v>323</v>
      </c>
      <c r="E59" s="112" t="s">
        <v>322</v>
      </c>
      <c r="F59" s="112" t="s">
        <v>321</v>
      </c>
      <c r="G59" s="112" t="s">
        <v>44</v>
      </c>
    </row>
    <row r="60" spans="1:8">
      <c r="A60" s="446" t="s">
        <v>62</v>
      </c>
      <c r="B60" s="446"/>
      <c r="C60" s="446"/>
      <c r="D60" s="142"/>
      <c r="E60" s="142"/>
      <c r="F60" s="142"/>
      <c r="G60" s="141"/>
    </row>
    <row r="61" spans="1:8">
      <c r="A61" s="139" t="s">
        <v>357</v>
      </c>
      <c r="B61" s="139" t="s">
        <v>356</v>
      </c>
      <c r="C61" s="140" t="s">
        <v>355</v>
      </c>
      <c r="D61" s="139" t="s">
        <v>323</v>
      </c>
      <c r="E61" s="139" t="s">
        <v>354</v>
      </c>
      <c r="F61" s="112" t="s">
        <v>321</v>
      </c>
      <c r="G61" s="112" t="s">
        <v>44</v>
      </c>
    </row>
    <row r="62" spans="1:8">
      <c r="A62" s="133" t="s">
        <v>52</v>
      </c>
      <c r="B62" s="133" t="s">
        <v>353</v>
      </c>
      <c r="C62" s="110" t="s">
        <v>352</v>
      </c>
      <c r="D62" s="133" t="s">
        <v>48</v>
      </c>
      <c r="E62" s="133" t="s">
        <v>343</v>
      </c>
      <c r="F62" s="173">
        <v>4.32</v>
      </c>
      <c r="G62" s="138">
        <v>4.32</v>
      </c>
      <c r="H62" s="137"/>
    </row>
    <row r="63" spans="1:8">
      <c r="A63" s="133" t="s">
        <v>52</v>
      </c>
      <c r="B63" s="133" t="s">
        <v>351</v>
      </c>
      <c r="C63" s="110" t="s">
        <v>350</v>
      </c>
      <c r="D63" s="133" t="s">
        <v>48</v>
      </c>
      <c r="E63" s="133" t="s">
        <v>349</v>
      </c>
      <c r="F63" s="173">
        <v>6.87</v>
      </c>
      <c r="G63" s="138">
        <v>27.48</v>
      </c>
      <c r="H63" s="137"/>
    </row>
    <row r="64" spans="1:8">
      <c r="A64" s="133" t="s">
        <v>52</v>
      </c>
      <c r="B64" s="133" t="s">
        <v>348</v>
      </c>
      <c r="C64" s="110" t="s">
        <v>347</v>
      </c>
      <c r="D64" s="133" t="s">
        <v>4</v>
      </c>
      <c r="E64" s="133" t="s">
        <v>343</v>
      </c>
      <c r="F64" s="173">
        <v>250</v>
      </c>
      <c r="G64" s="138">
        <v>250</v>
      </c>
      <c r="H64" s="137"/>
    </row>
    <row r="65" spans="1:8">
      <c r="A65" s="133" t="s">
        <v>52</v>
      </c>
      <c r="B65" s="133" t="s">
        <v>346</v>
      </c>
      <c r="C65" s="110" t="s">
        <v>345</v>
      </c>
      <c r="D65" s="133" t="s">
        <v>60</v>
      </c>
      <c r="E65" s="133" t="s">
        <v>344</v>
      </c>
      <c r="F65" s="173">
        <v>14.03</v>
      </c>
      <c r="G65" s="138">
        <v>1.5432999999999999</v>
      </c>
      <c r="H65" s="137"/>
    </row>
    <row r="66" spans="1:8">
      <c r="A66" s="133" t="s">
        <v>19</v>
      </c>
      <c r="B66" s="133" t="s">
        <v>57</v>
      </c>
      <c r="C66" s="110" t="s">
        <v>54</v>
      </c>
      <c r="D66" s="133" t="s">
        <v>7</v>
      </c>
      <c r="E66" s="133" t="s">
        <v>343</v>
      </c>
      <c r="F66" s="173">
        <v>23.77</v>
      </c>
      <c r="G66" s="138">
        <v>23.77</v>
      </c>
      <c r="H66" s="137"/>
    </row>
    <row r="67" spans="1:8">
      <c r="A67" s="133" t="s">
        <v>19</v>
      </c>
      <c r="B67" s="133" t="s">
        <v>55</v>
      </c>
      <c r="C67" s="110" t="s">
        <v>51</v>
      </c>
      <c r="D67" s="133" t="s">
        <v>7</v>
      </c>
      <c r="E67" s="133" t="s">
        <v>342</v>
      </c>
      <c r="F67" s="173">
        <v>20.079999999999998</v>
      </c>
      <c r="G67" s="138">
        <v>40.159999999999997</v>
      </c>
      <c r="H67" s="137"/>
    </row>
    <row r="68" spans="1:8" ht="22.5">
      <c r="A68" s="133" t="s">
        <v>19</v>
      </c>
      <c r="B68" s="133" t="s">
        <v>341</v>
      </c>
      <c r="C68" s="110" t="s">
        <v>340</v>
      </c>
      <c r="D68" s="133" t="s">
        <v>3</v>
      </c>
      <c r="E68" s="133" t="s">
        <v>339</v>
      </c>
      <c r="F68" s="173">
        <v>394.76</v>
      </c>
      <c r="G68" s="138">
        <v>3.9476</v>
      </c>
      <c r="H68" s="137"/>
    </row>
    <row r="69" spans="1:8">
      <c r="A69" s="107"/>
      <c r="B69" s="107"/>
      <c r="C69" s="107"/>
      <c r="D69" s="107"/>
      <c r="E69" s="107"/>
      <c r="F69" s="107"/>
      <c r="G69" s="136">
        <v>351.22089999999997</v>
      </c>
    </row>
    <row r="70" spans="1:8">
      <c r="A70" s="107"/>
      <c r="B70" s="107"/>
      <c r="C70" s="107"/>
      <c r="D70" s="107"/>
      <c r="E70" s="107"/>
      <c r="F70" s="107"/>
      <c r="G70" s="107"/>
    </row>
    <row r="71" spans="1:8" ht="19.5">
      <c r="A71" s="443" t="s">
        <v>338</v>
      </c>
      <c r="B71" s="443"/>
      <c r="C71" s="443"/>
      <c r="D71" s="443"/>
      <c r="E71" s="443"/>
      <c r="F71" s="443"/>
      <c r="G71" s="107"/>
    </row>
    <row r="72" spans="1:8">
      <c r="A72" s="113" t="s">
        <v>326</v>
      </c>
      <c r="B72" s="113" t="s">
        <v>325</v>
      </c>
      <c r="C72" s="114" t="s">
        <v>324</v>
      </c>
      <c r="D72" s="113" t="s">
        <v>323</v>
      </c>
      <c r="E72" s="112" t="s">
        <v>322</v>
      </c>
      <c r="F72" s="112" t="s">
        <v>321</v>
      </c>
      <c r="G72" s="112" t="s">
        <v>44</v>
      </c>
    </row>
    <row r="73" spans="1:8">
      <c r="A73" s="135" t="s">
        <v>337</v>
      </c>
      <c r="B73" s="135" t="s">
        <v>336</v>
      </c>
      <c r="C73" s="135" t="s">
        <v>335</v>
      </c>
      <c r="D73" s="135" t="s">
        <v>4</v>
      </c>
      <c r="E73" s="135" t="s">
        <v>17</v>
      </c>
      <c r="F73" s="135"/>
      <c r="G73" s="135"/>
    </row>
    <row r="74" spans="1:8">
      <c r="A74" s="133" t="s">
        <v>19</v>
      </c>
      <c r="B74" s="133" t="s">
        <v>317</v>
      </c>
      <c r="C74" s="110" t="s">
        <v>316</v>
      </c>
      <c r="D74" s="133" t="s">
        <v>24</v>
      </c>
      <c r="E74" s="133" t="s">
        <v>221</v>
      </c>
      <c r="F74" s="173">
        <v>10.27</v>
      </c>
      <c r="G74" s="122">
        <v>2.0539999999999999E-2</v>
      </c>
    </row>
    <row r="75" spans="1:8">
      <c r="A75" s="133" t="s">
        <v>19</v>
      </c>
      <c r="B75" s="133" t="s">
        <v>315</v>
      </c>
      <c r="C75" s="110" t="s">
        <v>314</v>
      </c>
      <c r="D75" s="133" t="s">
        <v>21</v>
      </c>
      <c r="E75" s="133" t="s">
        <v>313</v>
      </c>
      <c r="F75" s="173">
        <v>5.16</v>
      </c>
      <c r="G75" s="122">
        <v>2.0640000000000002E-2</v>
      </c>
    </row>
    <row r="76" spans="1:8">
      <c r="A76" s="133" t="s">
        <v>52</v>
      </c>
      <c r="B76" s="133" t="s">
        <v>312</v>
      </c>
      <c r="C76" s="110" t="s">
        <v>334</v>
      </c>
      <c r="D76" s="133" t="s">
        <v>60</v>
      </c>
      <c r="E76" s="133" t="s">
        <v>333</v>
      </c>
      <c r="F76" s="173">
        <v>5.96</v>
      </c>
      <c r="G76" s="122">
        <v>7.1520000000000001</v>
      </c>
    </row>
    <row r="77" spans="1:8" ht="22.5">
      <c r="A77" s="133" t="s">
        <v>19</v>
      </c>
      <c r="B77" s="133" t="s">
        <v>309</v>
      </c>
      <c r="C77" s="110" t="s">
        <v>308</v>
      </c>
      <c r="D77" s="133" t="s">
        <v>24</v>
      </c>
      <c r="E77" s="133" t="s">
        <v>332</v>
      </c>
      <c r="F77" s="173">
        <v>274.13</v>
      </c>
      <c r="G77" s="122">
        <v>0.27412999999999998</v>
      </c>
    </row>
    <row r="78" spans="1:8">
      <c r="A78" s="133" t="s">
        <v>19</v>
      </c>
      <c r="B78" s="133" t="s">
        <v>55</v>
      </c>
      <c r="C78" s="110" t="s">
        <v>51</v>
      </c>
      <c r="D78" s="133" t="s">
        <v>7</v>
      </c>
      <c r="E78" s="133" t="s">
        <v>331</v>
      </c>
      <c r="F78" s="173">
        <v>20.079999999999998</v>
      </c>
      <c r="G78" s="122">
        <v>0.11646399999999998</v>
      </c>
    </row>
    <row r="79" spans="1:8">
      <c r="A79" s="133" t="s">
        <v>19</v>
      </c>
      <c r="B79" s="133" t="s">
        <v>305</v>
      </c>
      <c r="C79" s="110" t="s">
        <v>304</v>
      </c>
      <c r="D79" s="133" t="s">
        <v>24</v>
      </c>
      <c r="E79" s="133" t="s">
        <v>303</v>
      </c>
      <c r="F79" s="173">
        <v>136.76</v>
      </c>
      <c r="G79" s="122">
        <v>0.23249199999999998</v>
      </c>
    </row>
    <row r="80" spans="1:8">
      <c r="A80" s="133" t="s">
        <v>19</v>
      </c>
      <c r="B80" s="133">
        <v>89036</v>
      </c>
      <c r="C80" s="110" t="s">
        <v>301</v>
      </c>
      <c r="D80" s="133" t="s">
        <v>21</v>
      </c>
      <c r="E80" s="133" t="s">
        <v>330</v>
      </c>
      <c r="F80" s="173">
        <v>53.45</v>
      </c>
      <c r="G80" s="122">
        <v>0.21914500000000003</v>
      </c>
    </row>
    <row r="81" spans="1:7" ht="22.5">
      <c r="A81" s="133" t="s">
        <v>19</v>
      </c>
      <c r="B81" s="133" t="s">
        <v>299</v>
      </c>
      <c r="C81" s="110" t="s">
        <v>298</v>
      </c>
      <c r="D81" s="133" t="s">
        <v>21</v>
      </c>
      <c r="E81" s="133" t="s">
        <v>280</v>
      </c>
      <c r="F81" s="173">
        <v>66.27</v>
      </c>
      <c r="G81" s="122">
        <v>0.32472299999999998</v>
      </c>
    </row>
    <row r="82" spans="1:7" ht="37.5" customHeight="1">
      <c r="A82" s="133" t="s">
        <v>488</v>
      </c>
      <c r="B82" s="133"/>
      <c r="C82" s="133"/>
      <c r="D82" s="133"/>
      <c r="E82" s="133"/>
      <c r="F82" s="133"/>
      <c r="G82" s="122">
        <v>8.3601339999999986</v>
      </c>
    </row>
    <row r="83" spans="1:7">
      <c r="A83" s="445"/>
      <c r="B83" s="445"/>
      <c r="C83" s="445"/>
      <c r="D83" s="445"/>
      <c r="E83" s="445"/>
      <c r="F83" s="445"/>
      <c r="G83" s="445"/>
    </row>
    <row r="84" spans="1:7" ht="46.5" customHeight="1">
      <c r="A84" s="443" t="s">
        <v>329</v>
      </c>
      <c r="B84" s="443"/>
      <c r="C84" s="443"/>
      <c r="D84" s="443"/>
      <c r="E84" s="443"/>
      <c r="F84" s="443"/>
      <c r="G84" s="134"/>
    </row>
    <row r="85" spans="1:7" ht="46.5" customHeight="1">
      <c r="A85" s="113" t="s">
        <v>326</v>
      </c>
      <c r="B85" s="113" t="s">
        <v>325</v>
      </c>
      <c r="C85" s="114" t="s">
        <v>324</v>
      </c>
      <c r="D85" s="113" t="s">
        <v>323</v>
      </c>
      <c r="E85" s="112" t="s">
        <v>322</v>
      </c>
      <c r="F85" s="112" t="s">
        <v>321</v>
      </c>
      <c r="G85" s="112" t="s">
        <v>44</v>
      </c>
    </row>
    <row r="86" spans="1:7" ht="22.5">
      <c r="A86" s="130"/>
      <c r="B86" s="130" t="s">
        <v>169</v>
      </c>
      <c r="C86" s="129" t="s">
        <v>170</v>
      </c>
      <c r="D86" s="128" t="s">
        <v>3</v>
      </c>
      <c r="E86" s="127"/>
      <c r="F86" s="126"/>
      <c r="G86" s="125"/>
    </row>
    <row r="87" spans="1:7">
      <c r="A87" s="133" t="s">
        <v>52</v>
      </c>
      <c r="B87" s="133" t="s">
        <v>171</v>
      </c>
      <c r="C87" s="110" t="s">
        <v>172</v>
      </c>
      <c r="D87" s="133" t="s">
        <v>60</v>
      </c>
      <c r="E87" s="133">
        <v>27</v>
      </c>
      <c r="F87" s="173">
        <v>8.06</v>
      </c>
      <c r="G87" s="122">
        <v>217.62</v>
      </c>
    </row>
    <row r="88" spans="1:7">
      <c r="A88" s="133" t="s">
        <v>52</v>
      </c>
      <c r="B88" s="133">
        <v>43132</v>
      </c>
      <c r="C88" s="110" t="s">
        <v>173</v>
      </c>
      <c r="D88" s="133" t="s">
        <v>60</v>
      </c>
      <c r="E88" s="133">
        <v>1</v>
      </c>
      <c r="F88" s="173">
        <v>20</v>
      </c>
      <c r="G88" s="122">
        <v>20</v>
      </c>
    </row>
    <row r="89" spans="1:7">
      <c r="A89" s="133" t="s">
        <v>52</v>
      </c>
      <c r="B89" s="133" t="s">
        <v>174</v>
      </c>
      <c r="C89" s="110" t="s">
        <v>49</v>
      </c>
      <c r="D89" s="133" t="s">
        <v>3</v>
      </c>
      <c r="E89" s="133">
        <v>0.7</v>
      </c>
      <c r="F89" s="173">
        <v>91.5</v>
      </c>
      <c r="G89" s="122">
        <v>64.05</v>
      </c>
    </row>
    <row r="90" spans="1:7">
      <c r="A90" s="133" t="s">
        <v>52</v>
      </c>
      <c r="B90" s="133" t="s">
        <v>56</v>
      </c>
      <c r="C90" s="110" t="s">
        <v>58</v>
      </c>
      <c r="D90" s="133" t="s">
        <v>60</v>
      </c>
      <c r="E90" s="133">
        <v>270</v>
      </c>
      <c r="F90" s="173">
        <v>0.85</v>
      </c>
      <c r="G90" s="122">
        <v>229.5</v>
      </c>
    </row>
    <row r="91" spans="1:7">
      <c r="A91" s="133" t="s">
        <v>52</v>
      </c>
      <c r="B91" s="133" t="s">
        <v>175</v>
      </c>
      <c r="C91" s="110" t="s">
        <v>176</v>
      </c>
      <c r="D91" s="133" t="s">
        <v>3</v>
      </c>
      <c r="E91" s="133">
        <v>1.44</v>
      </c>
      <c r="F91" s="173">
        <v>78.58</v>
      </c>
      <c r="G91" s="122">
        <v>113.15519999999999</v>
      </c>
    </row>
    <row r="92" spans="1:7">
      <c r="A92" s="133" t="s">
        <v>52</v>
      </c>
      <c r="B92" s="133" t="s">
        <v>177</v>
      </c>
      <c r="C92" s="110" t="s">
        <v>178</v>
      </c>
      <c r="D92" s="133" t="s">
        <v>60</v>
      </c>
      <c r="E92" s="133">
        <v>0.04</v>
      </c>
      <c r="F92" s="173">
        <v>14.45</v>
      </c>
      <c r="G92" s="122">
        <v>0.57799999999999996</v>
      </c>
    </row>
    <row r="93" spans="1:7">
      <c r="A93" s="133" t="s">
        <v>52</v>
      </c>
      <c r="B93" s="133" t="s">
        <v>179</v>
      </c>
      <c r="C93" s="110" t="s">
        <v>180</v>
      </c>
      <c r="D93" s="133" t="s">
        <v>48</v>
      </c>
      <c r="E93" s="133">
        <v>6</v>
      </c>
      <c r="F93" s="173">
        <v>4.9000000000000004</v>
      </c>
      <c r="G93" s="122">
        <v>29.400000000000002</v>
      </c>
    </row>
    <row r="94" spans="1:7">
      <c r="A94" s="133" t="s">
        <v>52</v>
      </c>
      <c r="B94" s="133" t="s">
        <v>181</v>
      </c>
      <c r="C94" s="110" t="s">
        <v>182</v>
      </c>
      <c r="D94" s="133" t="s">
        <v>3</v>
      </c>
      <c r="E94" s="133">
        <v>0.75</v>
      </c>
      <c r="F94" s="173">
        <v>320</v>
      </c>
      <c r="G94" s="122">
        <v>240</v>
      </c>
    </row>
    <row r="95" spans="1:7">
      <c r="A95" s="133" t="s">
        <v>19</v>
      </c>
      <c r="B95" s="133" t="s">
        <v>183</v>
      </c>
      <c r="C95" s="110" t="s">
        <v>184</v>
      </c>
      <c r="D95" s="133" t="s">
        <v>7</v>
      </c>
      <c r="E95" s="133">
        <v>1.92</v>
      </c>
      <c r="F95" s="173">
        <v>21.13</v>
      </c>
      <c r="G95" s="122">
        <v>40.569599999999994</v>
      </c>
    </row>
    <row r="96" spans="1:7">
      <c r="A96" s="133" t="s">
        <v>19</v>
      </c>
      <c r="B96" s="133" t="s">
        <v>185</v>
      </c>
      <c r="C96" s="110" t="s">
        <v>186</v>
      </c>
      <c r="D96" s="133" t="s">
        <v>7</v>
      </c>
      <c r="E96" s="133">
        <v>0.05</v>
      </c>
      <c r="F96" s="173">
        <v>21.04</v>
      </c>
      <c r="G96" s="122">
        <v>1.052</v>
      </c>
    </row>
    <row r="97" spans="1:7">
      <c r="A97" s="133" t="s">
        <v>19</v>
      </c>
      <c r="B97" s="133" t="s">
        <v>187</v>
      </c>
      <c r="C97" s="110" t="s">
        <v>59</v>
      </c>
      <c r="D97" s="133" t="s">
        <v>7</v>
      </c>
      <c r="E97" s="133">
        <v>1.92</v>
      </c>
      <c r="F97" s="173">
        <v>23.91</v>
      </c>
      <c r="G97" s="122">
        <v>45.907199999999996</v>
      </c>
    </row>
    <row r="98" spans="1:7">
      <c r="A98" s="133" t="s">
        <v>19</v>
      </c>
      <c r="B98" s="133" t="s">
        <v>57</v>
      </c>
      <c r="C98" s="110" t="s">
        <v>54</v>
      </c>
      <c r="D98" s="133" t="s">
        <v>7</v>
      </c>
      <c r="E98" s="133">
        <v>0.32</v>
      </c>
      <c r="F98" s="173">
        <v>23.77</v>
      </c>
      <c r="G98" s="122">
        <v>7.6063999999999998</v>
      </c>
    </row>
    <row r="99" spans="1:7">
      <c r="A99" s="133" t="s">
        <v>19</v>
      </c>
      <c r="B99" s="133" t="s">
        <v>61</v>
      </c>
      <c r="C99" s="110" t="s">
        <v>50</v>
      </c>
      <c r="D99" s="133" t="s">
        <v>7</v>
      </c>
      <c r="E99" s="133">
        <v>18</v>
      </c>
      <c r="F99" s="173">
        <v>24.11</v>
      </c>
      <c r="G99" s="122">
        <v>433.98</v>
      </c>
    </row>
    <row r="100" spans="1:7">
      <c r="A100" s="133" t="s">
        <v>19</v>
      </c>
      <c r="B100" s="133" t="s">
        <v>55</v>
      </c>
      <c r="C100" s="110" t="s">
        <v>51</v>
      </c>
      <c r="D100" s="133" t="s">
        <v>7</v>
      </c>
      <c r="E100" s="133">
        <v>27</v>
      </c>
      <c r="F100" s="173">
        <v>20.079999999999998</v>
      </c>
      <c r="G100" s="122">
        <v>542.16</v>
      </c>
    </row>
    <row r="101" spans="1:7">
      <c r="A101" s="133"/>
      <c r="B101" s="133"/>
      <c r="C101" s="133"/>
      <c r="D101" s="133"/>
      <c r="E101" s="133"/>
      <c r="F101" s="133" t="s">
        <v>99</v>
      </c>
      <c r="G101" s="122">
        <v>1985.58</v>
      </c>
    </row>
    <row r="102" spans="1:7">
      <c r="A102" s="119"/>
      <c r="B102" s="119"/>
      <c r="C102" s="119"/>
      <c r="D102" s="119"/>
      <c r="E102" s="119"/>
      <c r="F102" s="116"/>
      <c r="G102" s="131"/>
    </row>
    <row r="103" spans="1:7" ht="38.25" customHeight="1">
      <c r="A103" s="443" t="s">
        <v>328</v>
      </c>
      <c r="B103" s="443"/>
      <c r="C103" s="443"/>
      <c r="D103" s="443"/>
      <c r="E103" s="443"/>
      <c r="F103" s="443"/>
      <c r="G103" s="131"/>
    </row>
    <row r="104" spans="1:7" ht="38.25" customHeight="1">
      <c r="A104" s="113" t="s">
        <v>326</v>
      </c>
      <c r="B104" s="113" t="s">
        <v>325</v>
      </c>
      <c r="C104" s="114" t="s">
        <v>324</v>
      </c>
      <c r="D104" s="113" t="s">
        <v>323</v>
      </c>
      <c r="E104" s="112" t="s">
        <v>322</v>
      </c>
      <c r="F104" s="112" t="s">
        <v>321</v>
      </c>
      <c r="G104" s="112" t="s">
        <v>44</v>
      </c>
    </row>
    <row r="105" spans="1:7" ht="22.5">
      <c r="A105" s="172"/>
      <c r="B105" s="144" t="s">
        <v>169</v>
      </c>
      <c r="C105" s="144" t="s">
        <v>188</v>
      </c>
      <c r="D105" s="144" t="s">
        <v>3</v>
      </c>
      <c r="E105" s="132"/>
      <c r="F105" s="132"/>
      <c r="G105" s="132"/>
    </row>
    <row r="106" spans="1:7">
      <c r="A106" s="110" t="s">
        <v>52</v>
      </c>
      <c r="B106" s="110" t="s">
        <v>171</v>
      </c>
      <c r="C106" s="110" t="s">
        <v>172</v>
      </c>
      <c r="D106" s="110" t="s">
        <v>60</v>
      </c>
      <c r="E106" s="20">
        <v>32.200000000000003</v>
      </c>
      <c r="F106" s="173">
        <v>8.06</v>
      </c>
      <c r="G106" s="121">
        <v>259.53200000000004</v>
      </c>
    </row>
    <row r="107" spans="1:7">
      <c r="A107" s="110" t="s">
        <v>52</v>
      </c>
      <c r="B107" s="110">
        <v>43132</v>
      </c>
      <c r="C107" s="110" t="s">
        <v>173</v>
      </c>
      <c r="D107" s="110" t="s">
        <v>60</v>
      </c>
      <c r="E107" s="20">
        <v>1</v>
      </c>
      <c r="F107" s="173">
        <v>20</v>
      </c>
      <c r="G107" s="121">
        <v>20</v>
      </c>
    </row>
    <row r="108" spans="1:7">
      <c r="A108" s="110" t="s">
        <v>52</v>
      </c>
      <c r="B108" s="110" t="s">
        <v>174</v>
      </c>
      <c r="C108" s="110" t="s">
        <v>49</v>
      </c>
      <c r="D108" s="110" t="s">
        <v>3</v>
      </c>
      <c r="E108" s="20">
        <v>0.8</v>
      </c>
      <c r="F108" s="173">
        <v>91.5</v>
      </c>
      <c r="G108" s="121">
        <v>73.2</v>
      </c>
    </row>
    <row r="109" spans="1:7">
      <c r="A109" s="110" t="s">
        <v>52</v>
      </c>
      <c r="B109" s="110" t="s">
        <v>56</v>
      </c>
      <c r="C109" s="110" t="s">
        <v>58</v>
      </c>
      <c r="D109" s="110" t="s">
        <v>60</v>
      </c>
      <c r="E109" s="20">
        <v>320</v>
      </c>
      <c r="F109" s="173">
        <v>0.85</v>
      </c>
      <c r="G109" s="121">
        <v>272</v>
      </c>
    </row>
    <row r="110" spans="1:7">
      <c r="A110" s="110" t="s">
        <v>52</v>
      </c>
      <c r="B110" s="110" t="s">
        <v>175</v>
      </c>
      <c r="C110" s="110" t="s">
        <v>176</v>
      </c>
      <c r="D110" s="110" t="s">
        <v>3</v>
      </c>
      <c r="E110" s="20">
        <v>1.8</v>
      </c>
      <c r="F110" s="173">
        <v>78.58</v>
      </c>
      <c r="G110" s="121">
        <v>141.44399999999999</v>
      </c>
    </row>
    <row r="111" spans="1:7">
      <c r="A111" s="110" t="s">
        <v>52</v>
      </c>
      <c r="B111" s="110" t="s">
        <v>177</v>
      </c>
      <c r="C111" s="110" t="s">
        <v>178</v>
      </c>
      <c r="D111" s="110" t="s">
        <v>60</v>
      </c>
      <c r="E111" s="20">
        <v>0.05</v>
      </c>
      <c r="F111" s="173">
        <v>14.45</v>
      </c>
      <c r="G111" s="121">
        <v>0.72250000000000003</v>
      </c>
    </row>
    <row r="112" spans="1:7">
      <c r="A112" s="110" t="s">
        <v>52</v>
      </c>
      <c r="B112" s="110" t="s">
        <v>179</v>
      </c>
      <c r="C112" s="110" t="s">
        <v>180</v>
      </c>
      <c r="D112" s="110" t="s">
        <v>48</v>
      </c>
      <c r="E112" s="20">
        <v>12.5</v>
      </c>
      <c r="F112" s="173">
        <v>4.9000000000000004</v>
      </c>
      <c r="G112" s="121">
        <v>61.250000000000007</v>
      </c>
    </row>
    <row r="113" spans="1:7">
      <c r="A113" s="110" t="s">
        <v>52</v>
      </c>
      <c r="B113" s="110" t="s">
        <v>181</v>
      </c>
      <c r="C113" s="110" t="s">
        <v>189</v>
      </c>
      <c r="D113" s="110" t="s">
        <v>3</v>
      </c>
      <c r="E113" s="20">
        <v>2.2000000000000002</v>
      </c>
      <c r="F113" s="173">
        <v>310</v>
      </c>
      <c r="G113" s="121">
        <v>682</v>
      </c>
    </row>
    <row r="114" spans="1:7">
      <c r="A114" s="110" t="s">
        <v>19</v>
      </c>
      <c r="B114" s="110" t="s">
        <v>183</v>
      </c>
      <c r="C114" s="110" t="s">
        <v>184</v>
      </c>
      <c r="D114" s="110" t="s">
        <v>7</v>
      </c>
      <c r="E114" s="20">
        <v>2.2400000000000002</v>
      </c>
      <c r="F114" s="173">
        <v>21.13</v>
      </c>
      <c r="G114" s="121">
        <v>47.331200000000003</v>
      </c>
    </row>
    <row r="115" spans="1:7">
      <c r="A115" s="110" t="s">
        <v>19</v>
      </c>
      <c r="B115" s="110" t="s">
        <v>185</v>
      </c>
      <c r="C115" s="110" t="s">
        <v>186</v>
      </c>
      <c r="D115" s="110" t="s">
        <v>7</v>
      </c>
      <c r="E115" s="20">
        <v>0.03</v>
      </c>
      <c r="F115" s="173">
        <v>21.04</v>
      </c>
      <c r="G115" s="121">
        <v>0.63119999999999998</v>
      </c>
    </row>
    <row r="116" spans="1:7">
      <c r="A116" s="110" t="s">
        <v>19</v>
      </c>
      <c r="B116" s="110" t="s">
        <v>187</v>
      </c>
      <c r="C116" s="110" t="s">
        <v>59</v>
      </c>
      <c r="D116" s="110" t="s">
        <v>7</v>
      </c>
      <c r="E116" s="20">
        <v>3</v>
      </c>
      <c r="F116" s="173">
        <v>23.91</v>
      </c>
      <c r="G116" s="121">
        <v>71.73</v>
      </c>
    </row>
    <row r="117" spans="1:7">
      <c r="A117" s="110" t="s">
        <v>19</v>
      </c>
      <c r="B117" s="110" t="s">
        <v>57</v>
      </c>
      <c r="C117" s="110" t="s">
        <v>54</v>
      </c>
      <c r="D117" s="110" t="s">
        <v>7</v>
      </c>
      <c r="E117" s="20">
        <v>0.35</v>
      </c>
      <c r="F117" s="173">
        <v>23.77</v>
      </c>
      <c r="G117" s="121">
        <v>8.3194999999999997</v>
      </c>
    </row>
    <row r="118" spans="1:7">
      <c r="A118" s="110" t="s">
        <v>19</v>
      </c>
      <c r="B118" s="110" t="s">
        <v>61</v>
      </c>
      <c r="C118" s="110" t="s">
        <v>50</v>
      </c>
      <c r="D118" s="110" t="s">
        <v>7</v>
      </c>
      <c r="E118" s="20">
        <v>20</v>
      </c>
      <c r="F118" s="173">
        <v>24.11</v>
      </c>
      <c r="G118" s="121">
        <v>482.2</v>
      </c>
    </row>
    <row r="119" spans="1:7">
      <c r="A119" s="110" t="s">
        <v>19</v>
      </c>
      <c r="B119" s="110" t="s">
        <v>55</v>
      </c>
      <c r="C119" s="110" t="s">
        <v>51</v>
      </c>
      <c r="D119" s="110" t="s">
        <v>7</v>
      </c>
      <c r="E119" s="20">
        <v>35</v>
      </c>
      <c r="F119" s="173">
        <v>20.079999999999998</v>
      </c>
      <c r="G119" s="121">
        <v>702.8</v>
      </c>
    </row>
    <row r="120" spans="1:7">
      <c r="A120" s="110" t="s">
        <v>19</v>
      </c>
      <c r="B120" s="110">
        <v>5678</v>
      </c>
      <c r="C120" s="110" t="s">
        <v>190</v>
      </c>
      <c r="D120" s="110" t="s">
        <v>191</v>
      </c>
      <c r="E120" s="20">
        <v>3.5</v>
      </c>
      <c r="F120" s="173">
        <v>148.55000000000001</v>
      </c>
      <c r="G120" s="121">
        <v>519.92500000000007</v>
      </c>
    </row>
    <row r="121" spans="1:7">
      <c r="A121" s="119"/>
      <c r="B121" s="20"/>
      <c r="C121" s="20"/>
      <c r="D121" s="20"/>
      <c r="E121" s="20"/>
      <c r="F121" s="20"/>
      <c r="G121" s="20"/>
    </row>
    <row r="122" spans="1:7">
      <c r="A122" s="119"/>
      <c r="B122" s="20"/>
      <c r="C122" s="20"/>
      <c r="D122" s="20"/>
      <c r="E122" s="20"/>
      <c r="F122" s="20" t="s">
        <v>99</v>
      </c>
      <c r="G122" s="121">
        <v>3343.09</v>
      </c>
    </row>
    <row r="123" spans="1:7">
      <c r="A123" s="119"/>
      <c r="B123" s="119"/>
      <c r="C123" s="119"/>
      <c r="D123" s="119"/>
      <c r="E123" s="119"/>
      <c r="F123" s="116"/>
      <c r="G123" s="131"/>
    </row>
    <row r="124" spans="1:7">
      <c r="A124" s="107"/>
      <c r="B124" s="107"/>
      <c r="C124" s="107"/>
      <c r="D124" s="107"/>
      <c r="E124" s="107"/>
      <c r="F124" s="107"/>
      <c r="G124" s="107"/>
    </row>
    <row r="125" spans="1:7" ht="57" customHeight="1">
      <c r="A125" s="443" t="s">
        <v>484</v>
      </c>
      <c r="B125" s="443"/>
      <c r="C125" s="443"/>
      <c r="D125" s="443"/>
      <c r="E125" s="443"/>
      <c r="F125" s="443"/>
      <c r="G125" s="131"/>
    </row>
    <row r="126" spans="1:7">
      <c r="A126" s="113" t="s">
        <v>326</v>
      </c>
      <c r="B126" s="113" t="s">
        <v>325</v>
      </c>
      <c r="C126" s="114" t="s">
        <v>324</v>
      </c>
      <c r="D126" s="113" t="s">
        <v>323</v>
      </c>
      <c r="E126" s="112" t="s">
        <v>322</v>
      </c>
      <c r="F126" s="112" t="s">
        <v>321</v>
      </c>
      <c r="G126" s="112" t="s">
        <v>44</v>
      </c>
    </row>
    <row r="127" spans="1:7" ht="22.5">
      <c r="A127" s="130"/>
      <c r="B127" s="130" t="s">
        <v>169</v>
      </c>
      <c r="C127" s="129" t="s">
        <v>188</v>
      </c>
      <c r="D127" s="128" t="s">
        <v>3</v>
      </c>
      <c r="E127" s="127"/>
      <c r="F127" s="126"/>
      <c r="G127" s="125"/>
    </row>
    <row r="128" spans="1:7">
      <c r="A128" s="110" t="s">
        <v>52</v>
      </c>
      <c r="B128" s="110" t="s">
        <v>171</v>
      </c>
      <c r="C128" s="110" t="s">
        <v>172</v>
      </c>
      <c r="D128" s="110" t="s">
        <v>60</v>
      </c>
      <c r="E128" s="110">
        <v>120</v>
      </c>
      <c r="F128" s="173">
        <v>8.06</v>
      </c>
      <c r="G128" s="124">
        <v>967.2</v>
      </c>
    </row>
    <row r="129" spans="1:7">
      <c r="A129" s="110" t="s">
        <v>52</v>
      </c>
      <c r="B129" s="110">
        <v>43132</v>
      </c>
      <c r="C129" s="110" t="s">
        <v>173</v>
      </c>
      <c r="D129" s="110" t="s">
        <v>60</v>
      </c>
      <c r="E129" s="110">
        <v>3</v>
      </c>
      <c r="F129" s="173">
        <v>20</v>
      </c>
      <c r="G129" s="124">
        <v>60</v>
      </c>
    </row>
    <row r="130" spans="1:7">
      <c r="A130" s="110" t="s">
        <v>52</v>
      </c>
      <c r="B130" s="110" t="s">
        <v>174</v>
      </c>
      <c r="C130" s="110" t="s">
        <v>49</v>
      </c>
      <c r="D130" s="110" t="s">
        <v>3</v>
      </c>
      <c r="E130" s="110">
        <v>1.5</v>
      </c>
      <c r="F130" s="173">
        <v>91.5</v>
      </c>
      <c r="G130" s="124">
        <v>137.25</v>
      </c>
    </row>
    <row r="131" spans="1:7">
      <c r="A131" s="110" t="s">
        <v>52</v>
      </c>
      <c r="B131" s="110" t="s">
        <v>56</v>
      </c>
      <c r="C131" s="110" t="s">
        <v>58</v>
      </c>
      <c r="D131" s="110" t="s">
        <v>60</v>
      </c>
      <c r="E131" s="110">
        <v>450</v>
      </c>
      <c r="F131" s="173">
        <v>0.85</v>
      </c>
      <c r="G131" s="124">
        <v>382.5</v>
      </c>
    </row>
    <row r="132" spans="1:7">
      <c r="A132" s="110" t="s">
        <v>52</v>
      </c>
      <c r="B132" s="110" t="s">
        <v>175</v>
      </c>
      <c r="C132" s="110" t="s">
        <v>176</v>
      </c>
      <c r="D132" s="110" t="s">
        <v>3</v>
      </c>
      <c r="E132" s="110">
        <v>1.8</v>
      </c>
      <c r="F132" s="173">
        <v>78.58</v>
      </c>
      <c r="G132" s="124">
        <v>141.44399999999999</v>
      </c>
    </row>
    <row r="133" spans="1:7">
      <c r="A133" s="110" t="s">
        <v>52</v>
      </c>
      <c r="B133" s="110" t="s">
        <v>177</v>
      </c>
      <c r="C133" s="110" t="s">
        <v>178</v>
      </c>
      <c r="D133" s="110" t="s">
        <v>60</v>
      </c>
      <c r="E133" s="110">
        <v>0.05</v>
      </c>
      <c r="F133" s="173">
        <v>14.45</v>
      </c>
      <c r="G133" s="124">
        <v>0.72250000000000003</v>
      </c>
    </row>
    <row r="134" spans="1:7">
      <c r="A134" s="110" t="s">
        <v>52</v>
      </c>
      <c r="B134" s="110" t="s">
        <v>179</v>
      </c>
      <c r="C134" s="110" t="s">
        <v>180</v>
      </c>
      <c r="D134" s="110" t="s">
        <v>48</v>
      </c>
      <c r="E134" s="110">
        <v>12.5</v>
      </c>
      <c r="F134" s="173">
        <v>4.9000000000000004</v>
      </c>
      <c r="G134" s="124">
        <v>61.250000000000007</v>
      </c>
    </row>
    <row r="135" spans="1:7">
      <c r="A135" s="110" t="s">
        <v>52</v>
      </c>
      <c r="B135" s="110" t="s">
        <v>181</v>
      </c>
      <c r="C135" s="110" t="s">
        <v>189</v>
      </c>
      <c r="D135" s="110" t="s">
        <v>3</v>
      </c>
      <c r="E135" s="110">
        <v>4.5</v>
      </c>
      <c r="F135" s="173">
        <v>310</v>
      </c>
      <c r="G135" s="124">
        <v>1395</v>
      </c>
    </row>
    <row r="136" spans="1:7">
      <c r="A136" s="110" t="s">
        <v>19</v>
      </c>
      <c r="B136" s="110" t="s">
        <v>183</v>
      </c>
      <c r="C136" s="110" t="s">
        <v>184</v>
      </c>
      <c r="D136" s="110" t="s">
        <v>7</v>
      </c>
      <c r="E136" s="110">
        <v>3.5</v>
      </c>
      <c r="F136" s="173">
        <v>21.13</v>
      </c>
      <c r="G136" s="123">
        <v>73.954999999999998</v>
      </c>
    </row>
    <row r="137" spans="1:7">
      <c r="A137" s="110" t="s">
        <v>19</v>
      </c>
      <c r="B137" s="110" t="s">
        <v>185</v>
      </c>
      <c r="C137" s="110" t="s">
        <v>186</v>
      </c>
      <c r="D137" s="110" t="s">
        <v>7</v>
      </c>
      <c r="E137" s="110">
        <v>0.05</v>
      </c>
      <c r="F137" s="173">
        <v>21.04</v>
      </c>
      <c r="G137" s="123">
        <v>1.052</v>
      </c>
    </row>
    <row r="138" spans="1:7">
      <c r="A138" s="110" t="s">
        <v>19</v>
      </c>
      <c r="B138" s="110" t="s">
        <v>187</v>
      </c>
      <c r="C138" s="110" t="s">
        <v>59</v>
      </c>
      <c r="D138" s="110" t="s">
        <v>7</v>
      </c>
      <c r="E138" s="110">
        <v>5</v>
      </c>
      <c r="F138" s="173">
        <v>23.91</v>
      </c>
      <c r="G138" s="123">
        <v>119.55</v>
      </c>
    </row>
    <row r="139" spans="1:7">
      <c r="A139" s="110" t="s">
        <v>19</v>
      </c>
      <c r="B139" s="110" t="s">
        <v>57</v>
      </c>
      <c r="C139" s="110" t="s">
        <v>54</v>
      </c>
      <c r="D139" s="110" t="s">
        <v>7</v>
      </c>
      <c r="E139" s="110">
        <v>1</v>
      </c>
      <c r="F139" s="173">
        <v>23.77</v>
      </c>
      <c r="G139" s="123">
        <v>23.77</v>
      </c>
    </row>
    <row r="140" spans="1:7">
      <c r="A140" s="110" t="s">
        <v>19</v>
      </c>
      <c r="B140" s="110" t="s">
        <v>61</v>
      </c>
      <c r="C140" s="110" t="s">
        <v>50</v>
      </c>
      <c r="D140" s="110" t="s">
        <v>7</v>
      </c>
      <c r="E140" s="110">
        <v>35</v>
      </c>
      <c r="F140" s="173">
        <v>24.11</v>
      </c>
      <c r="G140" s="123">
        <v>843.85</v>
      </c>
    </row>
    <row r="141" spans="1:7">
      <c r="A141" s="110" t="s">
        <v>19</v>
      </c>
      <c r="B141" s="110" t="s">
        <v>55</v>
      </c>
      <c r="C141" s="110" t="s">
        <v>51</v>
      </c>
      <c r="D141" s="110" t="s">
        <v>7</v>
      </c>
      <c r="E141" s="110">
        <v>50</v>
      </c>
      <c r="F141" s="173">
        <v>20.079999999999998</v>
      </c>
      <c r="G141" s="123">
        <v>1003.9999999999999</v>
      </c>
    </row>
    <row r="142" spans="1:7">
      <c r="A142" s="110" t="s">
        <v>19</v>
      </c>
      <c r="B142" s="110">
        <v>5678</v>
      </c>
      <c r="C142" s="110" t="s">
        <v>190</v>
      </c>
      <c r="D142" s="110" t="s">
        <v>191</v>
      </c>
      <c r="E142" s="110">
        <v>5.5</v>
      </c>
      <c r="F142" s="173">
        <v>148.55000000000001</v>
      </c>
      <c r="G142" s="121">
        <v>817.02500000000009</v>
      </c>
    </row>
    <row r="143" spans="1:7">
      <c r="A143" s="119"/>
      <c r="B143" s="19"/>
      <c r="C143" s="20"/>
      <c r="D143" s="117"/>
      <c r="E143" s="120"/>
      <c r="F143" s="120"/>
      <c r="G143" s="120"/>
    </row>
    <row r="144" spans="1:7">
      <c r="A144" s="119"/>
      <c r="B144" s="119"/>
      <c r="C144" s="118"/>
      <c r="D144" s="117"/>
      <c r="E144" s="117"/>
      <c r="F144" s="116" t="s">
        <v>99</v>
      </c>
      <c r="G144" s="115">
        <v>6028.57</v>
      </c>
    </row>
    <row r="145" spans="1:7" ht="19.5" customHeight="1">
      <c r="A145" s="107"/>
      <c r="B145" s="107"/>
      <c r="C145" s="107"/>
      <c r="D145" s="107"/>
      <c r="E145" s="107"/>
      <c r="F145" s="107"/>
      <c r="G145" s="107"/>
    </row>
    <row r="146" spans="1:7" ht="19.5">
      <c r="A146" s="443" t="s">
        <v>327</v>
      </c>
      <c r="B146" s="443"/>
      <c r="C146" s="443"/>
      <c r="D146" s="443"/>
      <c r="E146" s="443"/>
      <c r="F146" s="443"/>
      <c r="G146" s="443"/>
    </row>
    <row r="147" spans="1:7">
      <c r="A147" s="113" t="s">
        <v>326</v>
      </c>
      <c r="B147" s="113" t="s">
        <v>325</v>
      </c>
      <c r="C147" s="114" t="s">
        <v>324</v>
      </c>
      <c r="D147" s="113" t="s">
        <v>323</v>
      </c>
      <c r="E147" s="112" t="s">
        <v>322</v>
      </c>
      <c r="F147" s="112" t="s">
        <v>321</v>
      </c>
      <c r="G147" s="112" t="s">
        <v>44</v>
      </c>
    </row>
    <row r="148" spans="1:7">
      <c r="A148" s="110" t="s">
        <v>320</v>
      </c>
      <c r="B148" s="110" t="s">
        <v>319</v>
      </c>
      <c r="C148" s="110" t="s">
        <v>318</v>
      </c>
      <c r="D148" s="110" t="s">
        <v>4</v>
      </c>
      <c r="E148" s="20" t="s">
        <v>17</v>
      </c>
      <c r="F148" s="20"/>
      <c r="G148" s="20"/>
    </row>
    <row r="149" spans="1:7">
      <c r="A149" s="110" t="s">
        <v>19</v>
      </c>
      <c r="B149" s="291" t="s">
        <v>317</v>
      </c>
      <c r="C149" s="110" t="s">
        <v>316</v>
      </c>
      <c r="D149" s="110" t="s">
        <v>24</v>
      </c>
      <c r="E149" s="110" t="s">
        <v>221</v>
      </c>
      <c r="F149" s="173">
        <v>10.27</v>
      </c>
      <c r="G149" s="122">
        <v>2.0539999999999999E-2</v>
      </c>
    </row>
    <row r="150" spans="1:7">
      <c r="A150" s="110" t="s">
        <v>19</v>
      </c>
      <c r="B150" s="110" t="s">
        <v>315</v>
      </c>
      <c r="C150" s="110" t="s">
        <v>314</v>
      </c>
      <c r="D150" s="110" t="s">
        <v>21</v>
      </c>
      <c r="E150" s="110" t="s">
        <v>313</v>
      </c>
      <c r="F150" s="173">
        <v>5.16</v>
      </c>
      <c r="G150" s="122">
        <v>2.0640000000000002E-2</v>
      </c>
    </row>
    <row r="151" spans="1:7">
      <c r="A151" s="110" t="s">
        <v>52</v>
      </c>
      <c r="B151" s="232" t="s">
        <v>312</v>
      </c>
      <c r="C151" s="110" t="s">
        <v>311</v>
      </c>
      <c r="D151" s="110" t="s">
        <v>60</v>
      </c>
      <c r="E151" s="110" t="s">
        <v>310</v>
      </c>
      <c r="F151" s="173">
        <v>3.45</v>
      </c>
      <c r="G151" s="122">
        <v>1.5525000000000002</v>
      </c>
    </row>
    <row r="152" spans="1:7" ht="22.5">
      <c r="A152" s="110" t="s">
        <v>19</v>
      </c>
      <c r="B152" s="110" t="s">
        <v>309</v>
      </c>
      <c r="C152" s="110" t="s">
        <v>308</v>
      </c>
      <c r="D152" s="110" t="s">
        <v>24</v>
      </c>
      <c r="E152" s="110" t="s">
        <v>307</v>
      </c>
      <c r="F152" s="173">
        <v>274.13</v>
      </c>
      <c r="G152" s="122">
        <v>0.109652</v>
      </c>
    </row>
    <row r="153" spans="1:7">
      <c r="A153" s="110" t="s">
        <v>19</v>
      </c>
      <c r="B153" s="110" t="s">
        <v>55</v>
      </c>
      <c r="C153" s="110" t="s">
        <v>51</v>
      </c>
      <c r="D153" s="110" t="s">
        <v>7</v>
      </c>
      <c r="E153" s="110" t="s">
        <v>306</v>
      </c>
      <c r="F153" s="173">
        <v>20.079999999999998</v>
      </c>
      <c r="G153" s="122">
        <v>0.11043999999999998</v>
      </c>
    </row>
    <row r="154" spans="1:7">
      <c r="A154" s="110" t="s">
        <v>19</v>
      </c>
      <c r="B154" s="110" t="s">
        <v>305</v>
      </c>
      <c r="C154" s="110" t="s">
        <v>304</v>
      </c>
      <c r="D154" s="110" t="s">
        <v>24</v>
      </c>
      <c r="E154" s="110" t="s">
        <v>303</v>
      </c>
      <c r="F154" s="173">
        <v>136.76</v>
      </c>
      <c r="G154" s="122">
        <v>0.23249199999999998</v>
      </c>
    </row>
    <row r="155" spans="1:7">
      <c r="A155" s="110" t="s">
        <v>19</v>
      </c>
      <c r="B155" s="110" t="s">
        <v>302</v>
      </c>
      <c r="C155" s="110" t="s">
        <v>301</v>
      </c>
      <c r="D155" s="110" t="s">
        <v>21</v>
      </c>
      <c r="E155" s="110" t="s">
        <v>300</v>
      </c>
      <c r="F155" s="173">
        <v>53.45</v>
      </c>
      <c r="G155" s="122">
        <v>0.20311000000000001</v>
      </c>
    </row>
    <row r="156" spans="1:7" ht="22.5">
      <c r="A156" s="110" t="s">
        <v>19</v>
      </c>
      <c r="B156" s="110" t="s">
        <v>299</v>
      </c>
      <c r="C156" s="110" t="s">
        <v>298</v>
      </c>
      <c r="D156" s="110" t="s">
        <v>21</v>
      </c>
      <c r="E156" s="110" t="s">
        <v>258</v>
      </c>
      <c r="F156" s="173">
        <v>66.27</v>
      </c>
      <c r="G156" s="122">
        <v>0.33797700000000003</v>
      </c>
    </row>
    <row r="157" spans="1:7" ht="33.75">
      <c r="A157" s="110"/>
      <c r="B157" s="110" t="s">
        <v>487</v>
      </c>
      <c r="C157" s="111"/>
      <c r="D157" s="111"/>
      <c r="E157" s="111"/>
      <c r="F157" s="116" t="s">
        <v>99</v>
      </c>
      <c r="G157" s="122">
        <v>2.5873510000000004</v>
      </c>
    </row>
    <row r="158" spans="1:7">
      <c r="A158" s="107"/>
      <c r="B158" s="107"/>
      <c r="C158" s="107"/>
      <c r="D158" s="107"/>
      <c r="E158" s="107"/>
      <c r="F158" s="107"/>
      <c r="G158" s="107"/>
    </row>
    <row r="159" spans="1:7" ht="19.5">
      <c r="A159" s="443" t="s">
        <v>297</v>
      </c>
      <c r="B159" s="443"/>
      <c r="C159" s="443"/>
      <c r="D159" s="443"/>
      <c r="E159" s="443"/>
      <c r="F159" s="443"/>
      <c r="G159" s="443"/>
    </row>
    <row r="160" spans="1:7" ht="24">
      <c r="A160" s="19" t="s">
        <v>111</v>
      </c>
      <c r="B160" s="19" t="s">
        <v>112</v>
      </c>
      <c r="C160" s="20" t="s">
        <v>113</v>
      </c>
      <c r="D160" s="19" t="s">
        <v>3</v>
      </c>
      <c r="E160" s="110" t="s">
        <v>17</v>
      </c>
      <c r="F160" s="110" t="s">
        <v>45</v>
      </c>
      <c r="G160" s="110" t="s">
        <v>44</v>
      </c>
    </row>
    <row r="161" spans="1:7" ht="22.5">
      <c r="A161" s="110" t="s">
        <v>19</v>
      </c>
      <c r="B161" s="110" t="s">
        <v>42</v>
      </c>
      <c r="C161" s="110" t="s">
        <v>41</v>
      </c>
      <c r="D161" s="110" t="s">
        <v>24</v>
      </c>
      <c r="E161" s="110" t="s">
        <v>114</v>
      </c>
      <c r="F161" s="173">
        <v>371.9</v>
      </c>
      <c r="G161" s="173">
        <v>12.309889999999998</v>
      </c>
    </row>
    <row r="162" spans="1:7" ht="22.5">
      <c r="A162" s="110" t="s">
        <v>19</v>
      </c>
      <c r="B162" s="110" t="s">
        <v>40</v>
      </c>
      <c r="C162" s="110" t="s">
        <v>39</v>
      </c>
      <c r="D162" s="110" t="s">
        <v>21</v>
      </c>
      <c r="E162" s="110" t="s">
        <v>115</v>
      </c>
      <c r="F162" s="173">
        <v>148.66</v>
      </c>
      <c r="G162" s="173">
        <v>10.079148</v>
      </c>
    </row>
    <row r="163" spans="1:7">
      <c r="A163" s="110" t="s">
        <v>19</v>
      </c>
      <c r="B163" s="110" t="s">
        <v>296</v>
      </c>
      <c r="C163" s="110" t="s">
        <v>122</v>
      </c>
      <c r="D163" s="110" t="s">
        <v>20</v>
      </c>
      <c r="E163" s="110" t="s">
        <v>43</v>
      </c>
      <c r="F163" s="173">
        <v>399.06363699999997</v>
      </c>
      <c r="G163" s="173">
        <v>1019.5277798076</v>
      </c>
    </row>
    <row r="164" spans="1:7">
      <c r="A164" s="110" t="s">
        <v>19</v>
      </c>
      <c r="B164" s="110" t="s">
        <v>38</v>
      </c>
      <c r="C164" s="110" t="s">
        <v>37</v>
      </c>
      <c r="D164" s="110" t="s">
        <v>7</v>
      </c>
      <c r="E164" s="110" t="s">
        <v>116</v>
      </c>
      <c r="F164" s="173">
        <v>19.96</v>
      </c>
      <c r="G164" s="173">
        <v>16.111712000000001</v>
      </c>
    </row>
    <row r="165" spans="1:7" ht="22.5">
      <c r="A165" s="110" t="s">
        <v>19</v>
      </c>
      <c r="B165" s="110" t="s">
        <v>36</v>
      </c>
      <c r="C165" s="110" t="s">
        <v>35</v>
      </c>
      <c r="D165" s="110" t="s">
        <v>24</v>
      </c>
      <c r="E165" s="110" t="s">
        <v>114</v>
      </c>
      <c r="F165" s="173">
        <v>271.45999999999998</v>
      </c>
      <c r="G165" s="173">
        <v>8.9853259999999988</v>
      </c>
    </row>
    <row r="166" spans="1:7" ht="22.5">
      <c r="A166" s="110" t="s">
        <v>19</v>
      </c>
      <c r="B166" s="110" t="s">
        <v>34</v>
      </c>
      <c r="C166" s="110" t="s">
        <v>33</v>
      </c>
      <c r="D166" s="110" t="s">
        <v>24</v>
      </c>
      <c r="E166" s="110" t="s">
        <v>117</v>
      </c>
      <c r="F166" s="173">
        <v>239.79</v>
      </c>
      <c r="G166" s="173">
        <v>13.787925</v>
      </c>
    </row>
    <row r="167" spans="1:7" ht="22.5">
      <c r="A167" s="110" t="s">
        <v>19</v>
      </c>
      <c r="B167" s="110" t="s">
        <v>32</v>
      </c>
      <c r="C167" s="110" t="s">
        <v>31</v>
      </c>
      <c r="D167" s="110" t="s">
        <v>21</v>
      </c>
      <c r="E167" s="110" t="s">
        <v>118</v>
      </c>
      <c r="F167" s="173">
        <v>90.71</v>
      </c>
      <c r="G167" s="173">
        <v>3.936814</v>
      </c>
    </row>
    <row r="168" spans="1:7">
      <c r="A168" s="110" t="s">
        <v>19</v>
      </c>
      <c r="B168" s="110" t="s">
        <v>30</v>
      </c>
      <c r="C168" s="110" t="s">
        <v>29</v>
      </c>
      <c r="D168" s="110" t="s">
        <v>21</v>
      </c>
      <c r="E168" s="110" t="s">
        <v>119</v>
      </c>
      <c r="F168" s="173">
        <v>58.38</v>
      </c>
      <c r="G168" s="173">
        <v>3.8997839999999999</v>
      </c>
    </row>
    <row r="169" spans="1:7">
      <c r="A169" s="110" t="s">
        <v>19</v>
      </c>
      <c r="B169" s="110" t="s">
        <v>28</v>
      </c>
      <c r="C169" s="110" t="s">
        <v>27</v>
      </c>
      <c r="D169" s="110" t="s">
        <v>24</v>
      </c>
      <c r="E169" s="110" t="s">
        <v>107</v>
      </c>
      <c r="F169" s="173">
        <v>145.94</v>
      </c>
      <c r="G169" s="173">
        <v>4.9765539999999993</v>
      </c>
    </row>
    <row r="170" spans="1:7" ht="22.5">
      <c r="A170" s="110" t="s">
        <v>19</v>
      </c>
      <c r="B170" s="110" t="s">
        <v>26</v>
      </c>
      <c r="C170" s="110" t="s">
        <v>25</v>
      </c>
      <c r="D170" s="110" t="s">
        <v>24</v>
      </c>
      <c r="E170" s="110" t="s">
        <v>120</v>
      </c>
      <c r="F170" s="173">
        <v>227.58</v>
      </c>
      <c r="G170" s="173">
        <v>6.8046420000000003</v>
      </c>
    </row>
    <row r="171" spans="1:7" ht="22.5">
      <c r="A171" s="110" t="s">
        <v>19</v>
      </c>
      <c r="B171" s="110" t="s">
        <v>23</v>
      </c>
      <c r="C171" s="110" t="s">
        <v>22</v>
      </c>
      <c r="D171" s="110" t="s">
        <v>21</v>
      </c>
      <c r="E171" s="110" t="s">
        <v>121</v>
      </c>
      <c r="F171" s="173">
        <v>97.34</v>
      </c>
      <c r="G171" s="173">
        <v>6.9111399999999996</v>
      </c>
    </row>
    <row r="172" spans="1:7">
      <c r="A172" s="110"/>
      <c r="B172" s="110"/>
      <c r="C172" s="110"/>
      <c r="D172" s="110"/>
      <c r="E172" s="110"/>
      <c r="F172" s="110"/>
      <c r="G172" s="110"/>
    </row>
    <row r="173" spans="1:7">
      <c r="A173" s="107"/>
      <c r="B173" s="107"/>
      <c r="C173" s="107"/>
      <c r="D173" s="107"/>
      <c r="E173" s="110"/>
      <c r="F173" s="116" t="s">
        <v>99</v>
      </c>
      <c r="G173" s="173">
        <v>1107.3307148075999</v>
      </c>
    </row>
    <row r="174" spans="1:7">
      <c r="A174" s="107"/>
      <c r="B174" s="107"/>
      <c r="C174" s="107"/>
      <c r="D174" s="107"/>
      <c r="E174" s="107"/>
      <c r="F174" s="107"/>
      <c r="G174" s="108"/>
    </row>
    <row r="175" spans="1:7" ht="19.5">
      <c r="A175" s="443" t="s">
        <v>295</v>
      </c>
      <c r="B175" s="443"/>
      <c r="C175" s="443"/>
      <c r="D175" s="443"/>
      <c r="E175" s="443"/>
      <c r="F175" s="443"/>
      <c r="G175" s="443"/>
    </row>
    <row r="176" spans="1:7" ht="22.5">
      <c r="A176" s="168" t="s">
        <v>294</v>
      </c>
      <c r="B176" s="168" t="s">
        <v>293</v>
      </c>
      <c r="C176" s="169" t="s">
        <v>292</v>
      </c>
      <c r="D176" s="168" t="s">
        <v>20</v>
      </c>
      <c r="E176" s="170" t="s">
        <v>17</v>
      </c>
      <c r="F176" s="171" t="s">
        <v>45</v>
      </c>
      <c r="G176" s="171" t="s">
        <v>44</v>
      </c>
    </row>
    <row r="177" spans="1:7">
      <c r="A177" s="110" t="s">
        <v>52</v>
      </c>
      <c r="B177" s="110" t="s">
        <v>174</v>
      </c>
      <c r="C177" s="110" t="s">
        <v>49</v>
      </c>
      <c r="D177" s="110" t="s">
        <v>3</v>
      </c>
      <c r="E177" s="109" t="s">
        <v>291</v>
      </c>
      <c r="F177" s="173">
        <v>91.5</v>
      </c>
      <c r="G177" s="173">
        <v>22.152150000000002</v>
      </c>
    </row>
    <row r="178" spans="1:7">
      <c r="A178" s="110" t="s">
        <v>52</v>
      </c>
      <c r="B178" s="110" t="s">
        <v>290</v>
      </c>
      <c r="C178" s="110" t="s">
        <v>289</v>
      </c>
      <c r="D178" s="110" t="s">
        <v>60</v>
      </c>
      <c r="E178" s="109" t="s">
        <v>288</v>
      </c>
      <c r="F178" s="173">
        <v>0.91</v>
      </c>
      <c r="G178" s="173">
        <v>47.210800000000006</v>
      </c>
    </row>
    <row r="179" spans="1:7">
      <c r="A179" s="110" t="s">
        <v>52</v>
      </c>
      <c r="B179" s="110" t="s">
        <v>287</v>
      </c>
      <c r="C179" s="110" t="s">
        <v>286</v>
      </c>
      <c r="D179" s="110" t="s">
        <v>3</v>
      </c>
      <c r="E179" s="109" t="s">
        <v>285</v>
      </c>
      <c r="F179" s="173">
        <v>90.73</v>
      </c>
      <c r="G179" s="173">
        <v>15.78702</v>
      </c>
    </row>
    <row r="180" spans="1:7">
      <c r="A180" s="110" t="s">
        <v>52</v>
      </c>
      <c r="B180" s="110" t="s">
        <v>175</v>
      </c>
      <c r="C180" s="110" t="s">
        <v>284</v>
      </c>
      <c r="D180" s="110" t="s">
        <v>3</v>
      </c>
      <c r="E180" s="109" t="s">
        <v>283</v>
      </c>
      <c r="F180" s="173">
        <v>78.58</v>
      </c>
      <c r="G180" s="173">
        <v>14.002955999999999</v>
      </c>
    </row>
    <row r="181" spans="1:7" ht="22.5">
      <c r="A181" s="110" t="s">
        <v>63</v>
      </c>
      <c r="B181" s="110" t="s">
        <v>282</v>
      </c>
      <c r="C181" s="110" t="s">
        <v>281</v>
      </c>
      <c r="D181" s="110" t="s">
        <v>24</v>
      </c>
      <c r="E181" s="109" t="s">
        <v>280</v>
      </c>
      <c r="F181" s="173">
        <v>192.21</v>
      </c>
      <c r="G181" s="173">
        <v>0.94182900000000003</v>
      </c>
    </row>
    <row r="182" spans="1:7" ht="22.5">
      <c r="A182" s="110" t="s">
        <v>63</v>
      </c>
      <c r="B182" s="110" t="s">
        <v>279</v>
      </c>
      <c r="C182" s="110" t="s">
        <v>278</v>
      </c>
      <c r="D182" s="110" t="s">
        <v>21</v>
      </c>
      <c r="E182" s="109" t="s">
        <v>277</v>
      </c>
      <c r="F182" s="173">
        <v>81.599999999999994</v>
      </c>
      <c r="G182" s="173">
        <v>1.4606399999999999</v>
      </c>
    </row>
    <row r="183" spans="1:7">
      <c r="A183" s="110" t="s">
        <v>63</v>
      </c>
      <c r="B183" s="110" t="s">
        <v>276</v>
      </c>
      <c r="C183" s="110" t="s">
        <v>275</v>
      </c>
      <c r="D183" s="110" t="s">
        <v>24</v>
      </c>
      <c r="E183" s="109" t="s">
        <v>271</v>
      </c>
      <c r="F183" s="173">
        <v>267.45</v>
      </c>
      <c r="G183" s="173">
        <v>12.168975</v>
      </c>
    </row>
    <row r="184" spans="1:7">
      <c r="A184" s="110" t="s">
        <v>52</v>
      </c>
      <c r="B184" s="232" t="s">
        <v>274</v>
      </c>
      <c r="C184" s="110" t="s">
        <v>273</v>
      </c>
      <c r="D184" s="110" t="s">
        <v>20</v>
      </c>
      <c r="E184" s="109" t="s">
        <v>272</v>
      </c>
      <c r="F184" s="173">
        <v>4039.61</v>
      </c>
      <c r="G184" s="173">
        <v>228.64192599999998</v>
      </c>
    </row>
    <row r="185" spans="1:7">
      <c r="A185" s="110" t="s">
        <v>63</v>
      </c>
      <c r="B185" s="110" t="s">
        <v>55</v>
      </c>
      <c r="C185" s="110" t="s">
        <v>51</v>
      </c>
      <c r="D185" s="110" t="s">
        <v>7</v>
      </c>
      <c r="E185" s="109" t="s">
        <v>271</v>
      </c>
      <c r="F185" s="173">
        <v>20.079999999999998</v>
      </c>
      <c r="G185" s="173">
        <v>0.9136399999999999</v>
      </c>
    </row>
    <row r="186" spans="1:7">
      <c r="A186" s="110" t="s">
        <v>63</v>
      </c>
      <c r="B186" s="110" t="s">
        <v>270</v>
      </c>
      <c r="C186" s="110" t="s">
        <v>269</v>
      </c>
      <c r="D186" s="110" t="s">
        <v>7</v>
      </c>
      <c r="E186" s="109" t="s">
        <v>268</v>
      </c>
      <c r="F186" s="173">
        <v>50.22</v>
      </c>
      <c r="G186" s="173">
        <v>1.139994</v>
      </c>
    </row>
    <row r="187" spans="1:7">
      <c r="A187" s="110" t="s">
        <v>63</v>
      </c>
      <c r="B187" s="110" t="s">
        <v>267</v>
      </c>
      <c r="C187" s="110" t="s">
        <v>266</v>
      </c>
      <c r="D187" s="110" t="s">
        <v>24</v>
      </c>
      <c r="E187" s="109" t="s">
        <v>261</v>
      </c>
      <c r="F187" s="173">
        <v>2703.86</v>
      </c>
      <c r="G187" s="173">
        <v>47.587936000000006</v>
      </c>
    </row>
    <row r="188" spans="1:7">
      <c r="A188" s="110" t="s">
        <v>63</v>
      </c>
      <c r="B188" s="110" t="s">
        <v>265</v>
      </c>
      <c r="C188" s="110" t="s">
        <v>264</v>
      </c>
      <c r="D188" s="110" t="s">
        <v>21</v>
      </c>
      <c r="E188" s="109" t="s">
        <v>258</v>
      </c>
      <c r="F188" s="173">
        <v>350.66</v>
      </c>
      <c r="G188" s="173">
        <v>1.7883660000000003</v>
      </c>
    </row>
    <row r="189" spans="1:7">
      <c r="A189" s="110" t="s">
        <v>63</v>
      </c>
      <c r="B189" s="110" t="s">
        <v>263</v>
      </c>
      <c r="C189" s="110" t="s">
        <v>262</v>
      </c>
      <c r="D189" s="110" t="s">
        <v>24</v>
      </c>
      <c r="E189" s="109" t="s">
        <v>261</v>
      </c>
      <c r="F189" s="173">
        <v>295.3</v>
      </c>
      <c r="G189" s="173">
        <v>5.1972800000000001</v>
      </c>
    </row>
    <row r="190" spans="1:7">
      <c r="A190" s="110" t="s">
        <v>63</v>
      </c>
      <c r="B190" s="110" t="s">
        <v>260</v>
      </c>
      <c r="C190" s="110" t="s">
        <v>259</v>
      </c>
      <c r="D190" s="110" t="s">
        <v>21</v>
      </c>
      <c r="E190" s="109" t="s">
        <v>258</v>
      </c>
      <c r="F190" s="173">
        <v>13.75</v>
      </c>
      <c r="G190" s="173">
        <v>7.0125000000000007E-2</v>
      </c>
    </row>
    <row r="191" spans="1:7">
      <c r="F191" s="173"/>
      <c r="G191" s="173"/>
    </row>
    <row r="192" spans="1:7">
      <c r="F192" s="173" t="s">
        <v>99</v>
      </c>
      <c r="G192" s="173">
        <v>399.06363699999997</v>
      </c>
    </row>
  </sheetData>
  <mergeCells count="22">
    <mergeCell ref="A6:G6"/>
    <mergeCell ref="A26:G26"/>
    <mergeCell ref="A27:G27"/>
    <mergeCell ref="A29:G29"/>
    <mergeCell ref="A1:G1"/>
    <mergeCell ref="A2:G2"/>
    <mergeCell ref="A3:G3"/>
    <mergeCell ref="A4:G4"/>
    <mergeCell ref="A5:G5"/>
    <mergeCell ref="A103:F103"/>
    <mergeCell ref="A159:G159"/>
    <mergeCell ref="A46:G46"/>
    <mergeCell ref="A47:G47"/>
    <mergeCell ref="A175:G175"/>
    <mergeCell ref="A83:G83"/>
    <mergeCell ref="A58:F58"/>
    <mergeCell ref="A60:C60"/>
    <mergeCell ref="A71:F71"/>
    <mergeCell ref="A146:G146"/>
    <mergeCell ref="A125:F125"/>
    <mergeCell ref="A84:F84"/>
    <mergeCell ref="A49:G49"/>
  </mergeCells>
  <conditionalFormatting sqref="A8:G8">
    <cfRule type="expression" dxfId="35" priority="43" stopIfTrue="1">
      <formula>AND($A8&lt;&gt;"COMPOSICAO",$A8&lt;&gt;"INSUMO",$A8&lt;&gt;"")</formula>
    </cfRule>
    <cfRule type="expression" dxfId="34" priority="44" stopIfTrue="1">
      <formula>AND(OR($A8="COMPOSICAO",$A8="INSUMO",$A8&lt;&gt;""),$A8&lt;&gt;"")</formula>
    </cfRule>
  </conditionalFormatting>
  <conditionalFormatting sqref="A31">
    <cfRule type="expression" dxfId="33" priority="41" stopIfTrue="1">
      <formula>AND($A31&lt;&gt;"COMPOSICAO",$A31&lt;&gt;"INSUMO",$A31&lt;&gt;"")</formula>
    </cfRule>
    <cfRule type="expression" dxfId="32" priority="42" stopIfTrue="1">
      <formula>AND(OR($A31="COMPOSICAO",$A31="INSUMO",$A31&lt;&gt;""),$A31&lt;&gt;"")</formula>
    </cfRule>
  </conditionalFormatting>
  <conditionalFormatting sqref="B31 D31:G31">
    <cfRule type="expression" dxfId="31" priority="39" stopIfTrue="1">
      <formula>AND($A31&lt;&gt;"COMPOSICAO",$A31&lt;&gt;"INSUMO",$A31&lt;&gt;"")</formula>
    </cfRule>
    <cfRule type="expression" dxfId="30" priority="40" stopIfTrue="1">
      <formula>AND(OR($A31="COMPOSICAO",$A31="INSUMO",$A31&lt;&gt;""),$A31&lt;&gt;"")</formula>
    </cfRule>
  </conditionalFormatting>
  <conditionalFormatting sqref="C31">
    <cfRule type="expression" dxfId="29" priority="37" stopIfTrue="1">
      <formula>AND($A31&lt;&gt;"COMPOSICAO",$A31&lt;&gt;"INSUMO",$A31&lt;&gt;"")</formula>
    </cfRule>
    <cfRule type="expression" dxfId="28" priority="38" stopIfTrue="1">
      <formula>AND(OR($A31="COMPOSICAO",$A31="INSUMO",$A31&lt;&gt;""),$A31&lt;&gt;"")</formula>
    </cfRule>
  </conditionalFormatting>
  <conditionalFormatting sqref="H9:L22">
    <cfRule type="expression" dxfId="27" priority="35" stopIfTrue="1">
      <formula>AND($A9&lt;&gt;"COMPOSICAO",$A9&lt;&gt;"INSUMO",$A9&lt;&gt;"")</formula>
    </cfRule>
    <cfRule type="expression" dxfId="26" priority="36" stopIfTrue="1">
      <formula>AND(OR($A9="COMPOSICAO",$A9="INSUMO",$A9&lt;&gt;""),$A9&lt;&gt;"")</formula>
    </cfRule>
  </conditionalFormatting>
  <conditionalFormatting sqref="H34:L44">
    <cfRule type="expression" dxfId="25" priority="33" stopIfTrue="1">
      <formula>AND($A34&lt;&gt;"COMPOSICAO",$A34&lt;&gt;"INSUMO",$A34&lt;&gt;"")</formula>
    </cfRule>
    <cfRule type="expression" dxfId="24" priority="34" stopIfTrue="1">
      <formula>AND(OR($A34="COMPOSICAO",$A34="INSUMO",$A34&lt;&gt;""),$A34&lt;&gt;"")</formula>
    </cfRule>
  </conditionalFormatting>
  <conditionalFormatting sqref="D86">
    <cfRule type="expression" dxfId="23" priority="31" stopIfTrue="1">
      <formula>AND($A86&lt;&gt;"COMPOSICAO",$A86&lt;&gt;"INSUMO",$A86&lt;&gt;"")</formula>
    </cfRule>
    <cfRule type="expression" dxfId="22" priority="32" stopIfTrue="1">
      <formula>AND(OR($A86="COMPOSICAO",$A86="INSUMO",$A86&lt;&gt;""),$A86&lt;&gt;"")</formula>
    </cfRule>
  </conditionalFormatting>
  <conditionalFormatting sqref="E86">
    <cfRule type="expression" dxfId="21" priority="29" stopIfTrue="1">
      <formula>AND($A86&lt;&gt;"COMPOSICAO",$A86&lt;&gt;"INSUMO",$A86&lt;&gt;"")</formula>
    </cfRule>
    <cfRule type="expression" dxfId="20" priority="30" stopIfTrue="1">
      <formula>AND(OR($A86="COMPOSICAO",$A86="INSUMO",$A86&lt;&gt;""),$A86&lt;&gt;"")</formula>
    </cfRule>
  </conditionalFormatting>
  <conditionalFormatting sqref="D127">
    <cfRule type="expression" dxfId="19" priority="27" stopIfTrue="1">
      <formula>AND($A127&lt;&gt;"COMPOSICAO",$A127&lt;&gt;"INSUMO",$A127&lt;&gt;"")</formula>
    </cfRule>
    <cfRule type="expression" dxfId="18" priority="28" stopIfTrue="1">
      <formula>AND(OR($A127="COMPOSICAO",$A127="INSUMO",$A127&lt;&gt;""),$A127&lt;&gt;"")</formula>
    </cfRule>
  </conditionalFormatting>
  <conditionalFormatting sqref="E127">
    <cfRule type="expression" dxfId="17" priority="25" stopIfTrue="1">
      <formula>AND($A127&lt;&gt;"COMPOSICAO",$A127&lt;&gt;"INSUMO",$A127&lt;&gt;"")</formula>
    </cfRule>
    <cfRule type="expression" dxfId="16" priority="26" stopIfTrue="1">
      <formula>AND(OR($A127="COMPOSICAO",$A127="INSUMO",$A127&lt;&gt;""),$A127&lt;&gt;"")</formula>
    </cfRule>
  </conditionalFormatting>
  <conditionalFormatting sqref="B143">
    <cfRule type="expression" dxfId="15" priority="23" stopIfTrue="1">
      <formula>AND($A143&lt;&gt;"COMPOSICAO",$A143&lt;&gt;"INSUMO",$A143&lt;&gt;"")</formula>
    </cfRule>
    <cfRule type="expression" dxfId="14" priority="24" stopIfTrue="1">
      <formula>AND(OR($A143="COMPOSICAO",$A143="INSUMO",$A143&lt;&gt;""),$A143&lt;&gt;"")</formula>
    </cfRule>
  </conditionalFormatting>
  <conditionalFormatting sqref="C143">
    <cfRule type="expression" dxfId="13" priority="21" stopIfTrue="1">
      <formula>AND($A143&lt;&gt;"COMPOSICAO",$A143&lt;&gt;"INSUMO",$A143&lt;&gt;"")</formula>
    </cfRule>
    <cfRule type="expression" dxfId="12" priority="22" stopIfTrue="1">
      <formula>AND(OR($A143="COMPOSICAO",$A143="INSUMO",$A143&lt;&gt;""),$A143&lt;&gt;"")</formula>
    </cfRule>
  </conditionalFormatting>
  <conditionalFormatting sqref="E143:G143 G142">
    <cfRule type="expression" dxfId="11" priority="19" stopIfTrue="1">
      <formula>AND($A142&lt;&gt;"COMPOSICAO",$A142&lt;&gt;"INSUMO",$A142&lt;&gt;"")</formula>
    </cfRule>
    <cfRule type="expression" dxfId="10" priority="20" stopIfTrue="1">
      <formula>AND(OR($A142="COMPOSICAO",$A142="INSUMO",$A142&lt;&gt;""),$A142&lt;&gt;"")</formula>
    </cfRule>
  </conditionalFormatting>
  <conditionalFormatting sqref="C157:E157">
    <cfRule type="expression" dxfId="9" priority="15" stopIfTrue="1">
      <formula>AND($A157&lt;&gt;"COMPOSICAO",$A157&lt;&gt;"INSUMO",$A157&lt;&gt;"")</formula>
    </cfRule>
    <cfRule type="expression" dxfId="8" priority="16" stopIfTrue="1">
      <formula>AND(OR($A157="COMPOSICAO",$A157="INSUMO",$A157&lt;&gt;""),$A157&lt;&gt;"")</formula>
    </cfRule>
  </conditionalFormatting>
  <conditionalFormatting sqref="B105:G105 B121:G122 E106:E120 G106:G120">
    <cfRule type="expression" dxfId="7" priority="17" stopIfTrue="1">
      <formula>AND($A105&lt;&gt;"COMPOSICAO",$A105&lt;&gt;"INSUMO",$A105&lt;&gt;"")</formula>
    </cfRule>
    <cfRule type="expression" dxfId="6" priority="18" stopIfTrue="1">
      <formula>AND(OR($A105="COMPOSICAO",$A105="INSUMO",$A105&lt;&gt;""),$A105&lt;&gt;"")</formula>
    </cfRule>
  </conditionalFormatting>
  <conditionalFormatting sqref="A148:G148">
    <cfRule type="expression" dxfId="5" priority="13" stopIfTrue="1">
      <formula>AND($A148&lt;&gt;"COMPOSICAO",$A148&lt;&gt;"INSUMO",$A148&lt;&gt;"")</formula>
    </cfRule>
    <cfRule type="expression" dxfId="4" priority="14" stopIfTrue="1">
      <formula>AND(OR($A148="COMPOSICAO",$A148="INSUMO",$A148&lt;&gt;""),$A148&lt;&gt;"")</formula>
    </cfRule>
  </conditionalFormatting>
  <conditionalFormatting sqref="A160:D160">
    <cfRule type="expression" dxfId="3" priority="11" stopIfTrue="1">
      <formula>AND($A160&lt;&gt;"COMPOSICAO",$A160&lt;&gt;"INSUMO",$A160&lt;&gt;"")</formula>
    </cfRule>
    <cfRule type="expression" dxfId="2" priority="12" stopIfTrue="1">
      <formula>AND(OR($A160="COMPOSICAO",$A160="INSUMO",$A160&lt;&gt;""),$A160&lt;&gt;"")</formula>
    </cfRule>
  </conditionalFormatting>
  <conditionalFormatting sqref="A176:E176 E177:E190">
    <cfRule type="expression" dxfId="1" priority="9" stopIfTrue="1">
      <formula>AND($A176&lt;&gt;"COMPOSIÇÃO",$A176&lt;&gt;"INSUMO",$A176&lt;&gt;"")</formula>
    </cfRule>
    <cfRule type="expression" dxfId="0" priority="10" stopIfTrue="1">
      <formula>AND(OR($A176="COMPOSIÇÃO",$A176="INSUMO",$A176&lt;&gt;""),$A176&lt;&gt;"")</formula>
    </cfRule>
  </conditionalFormatting>
  <printOptions horizontalCentered="1"/>
  <pageMargins left="0.11811023622047245" right="0.11811023622047245" top="0.78740157480314965" bottom="0.78740157480314965" header="0.31496062992125984" footer="0.31496062992125984"/>
  <pageSetup paperSize="9" scale="39" orientation="portrait" r:id="rId1"/>
  <rowBreaks count="1" manualBreakCount="1">
    <brk id="83" max="6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9"/>
  <dimension ref="A1:O29"/>
  <sheetViews>
    <sheetView view="pageBreakPreview" zoomScaleNormal="100" zoomScaleSheetLayoutView="100" workbookViewId="0">
      <selection sqref="A1:D29"/>
    </sheetView>
  </sheetViews>
  <sheetFormatPr defaultRowHeight="15"/>
  <cols>
    <col min="1" max="1" width="9.28515625" style="50" bestFit="1" customWidth="1"/>
    <col min="2" max="2" width="9.140625" style="50"/>
    <col min="3" max="3" width="72.5703125" style="50" bestFit="1" customWidth="1"/>
    <col min="4" max="4" width="12" style="50" bestFit="1" customWidth="1"/>
    <col min="5" max="5" width="9.140625" style="50"/>
    <col min="6" max="6" width="0" style="50" hidden="1" customWidth="1"/>
    <col min="7" max="7" width="9.140625" style="50" hidden="1" customWidth="1"/>
    <col min="8" max="256" width="9.140625" style="50"/>
    <col min="257" max="257" width="9.28515625" style="50" bestFit="1" customWidth="1"/>
    <col min="258" max="258" width="9.140625" style="50"/>
    <col min="259" max="259" width="72.5703125" style="50" bestFit="1" customWidth="1"/>
    <col min="260" max="260" width="12" style="50" bestFit="1" customWidth="1"/>
    <col min="261" max="261" width="9.140625" style="50"/>
    <col min="262" max="263" width="0" style="50" hidden="1" customWidth="1"/>
    <col min="264" max="512" width="9.140625" style="50"/>
    <col min="513" max="513" width="9.28515625" style="50" bestFit="1" customWidth="1"/>
    <col min="514" max="514" width="9.140625" style="50"/>
    <col min="515" max="515" width="72.5703125" style="50" bestFit="1" customWidth="1"/>
    <col min="516" max="516" width="12" style="50" bestFit="1" customWidth="1"/>
    <col min="517" max="517" width="9.140625" style="50"/>
    <col min="518" max="519" width="0" style="50" hidden="1" customWidth="1"/>
    <col min="520" max="768" width="9.140625" style="50"/>
    <col min="769" max="769" width="9.28515625" style="50" bestFit="1" customWidth="1"/>
    <col min="770" max="770" width="9.140625" style="50"/>
    <col min="771" max="771" width="72.5703125" style="50" bestFit="1" customWidth="1"/>
    <col min="772" max="772" width="12" style="50" bestFit="1" customWidth="1"/>
    <col min="773" max="773" width="9.140625" style="50"/>
    <col min="774" max="775" width="0" style="50" hidden="1" customWidth="1"/>
    <col min="776" max="1024" width="9.140625" style="50"/>
    <col min="1025" max="1025" width="9.28515625" style="50" bestFit="1" customWidth="1"/>
    <col min="1026" max="1026" width="9.140625" style="50"/>
    <col min="1027" max="1027" width="72.5703125" style="50" bestFit="1" customWidth="1"/>
    <col min="1028" max="1028" width="12" style="50" bestFit="1" customWidth="1"/>
    <col min="1029" max="1029" width="9.140625" style="50"/>
    <col min="1030" max="1031" width="0" style="50" hidden="1" customWidth="1"/>
    <col min="1032" max="1280" width="9.140625" style="50"/>
    <col min="1281" max="1281" width="9.28515625" style="50" bestFit="1" customWidth="1"/>
    <col min="1282" max="1282" width="9.140625" style="50"/>
    <col min="1283" max="1283" width="72.5703125" style="50" bestFit="1" customWidth="1"/>
    <col min="1284" max="1284" width="12" style="50" bestFit="1" customWidth="1"/>
    <col min="1285" max="1285" width="9.140625" style="50"/>
    <col min="1286" max="1287" width="0" style="50" hidden="1" customWidth="1"/>
    <col min="1288" max="1536" width="9.140625" style="50"/>
    <col min="1537" max="1537" width="9.28515625" style="50" bestFit="1" customWidth="1"/>
    <col min="1538" max="1538" width="9.140625" style="50"/>
    <col min="1539" max="1539" width="72.5703125" style="50" bestFit="1" customWidth="1"/>
    <col min="1540" max="1540" width="12" style="50" bestFit="1" customWidth="1"/>
    <col min="1541" max="1541" width="9.140625" style="50"/>
    <col min="1542" max="1543" width="0" style="50" hidden="1" customWidth="1"/>
    <col min="1544" max="1792" width="9.140625" style="50"/>
    <col min="1793" max="1793" width="9.28515625" style="50" bestFit="1" customWidth="1"/>
    <col min="1794" max="1794" width="9.140625" style="50"/>
    <col min="1795" max="1795" width="72.5703125" style="50" bestFit="1" customWidth="1"/>
    <col min="1796" max="1796" width="12" style="50" bestFit="1" customWidth="1"/>
    <col min="1797" max="1797" width="9.140625" style="50"/>
    <col min="1798" max="1799" width="0" style="50" hidden="1" customWidth="1"/>
    <col min="1800" max="2048" width="9.140625" style="50"/>
    <col min="2049" max="2049" width="9.28515625" style="50" bestFit="1" customWidth="1"/>
    <col min="2050" max="2050" width="9.140625" style="50"/>
    <col min="2051" max="2051" width="72.5703125" style="50" bestFit="1" customWidth="1"/>
    <col min="2052" max="2052" width="12" style="50" bestFit="1" customWidth="1"/>
    <col min="2053" max="2053" width="9.140625" style="50"/>
    <col min="2054" max="2055" width="0" style="50" hidden="1" customWidth="1"/>
    <col min="2056" max="2304" width="9.140625" style="50"/>
    <col min="2305" max="2305" width="9.28515625" style="50" bestFit="1" customWidth="1"/>
    <col min="2306" max="2306" width="9.140625" style="50"/>
    <col min="2307" max="2307" width="72.5703125" style="50" bestFit="1" customWidth="1"/>
    <col min="2308" max="2308" width="12" style="50" bestFit="1" customWidth="1"/>
    <col min="2309" max="2309" width="9.140625" style="50"/>
    <col min="2310" max="2311" width="0" style="50" hidden="1" customWidth="1"/>
    <col min="2312" max="2560" width="9.140625" style="50"/>
    <col min="2561" max="2561" width="9.28515625" style="50" bestFit="1" customWidth="1"/>
    <col min="2562" max="2562" width="9.140625" style="50"/>
    <col min="2563" max="2563" width="72.5703125" style="50" bestFit="1" customWidth="1"/>
    <col min="2564" max="2564" width="12" style="50" bestFit="1" customWidth="1"/>
    <col min="2565" max="2565" width="9.140625" style="50"/>
    <col min="2566" max="2567" width="0" style="50" hidden="1" customWidth="1"/>
    <col min="2568" max="2816" width="9.140625" style="50"/>
    <col min="2817" max="2817" width="9.28515625" style="50" bestFit="1" customWidth="1"/>
    <col min="2818" max="2818" width="9.140625" style="50"/>
    <col min="2819" max="2819" width="72.5703125" style="50" bestFit="1" customWidth="1"/>
    <col min="2820" max="2820" width="12" style="50" bestFit="1" customWidth="1"/>
    <col min="2821" max="2821" width="9.140625" style="50"/>
    <col min="2822" max="2823" width="0" style="50" hidden="1" customWidth="1"/>
    <col min="2824" max="3072" width="9.140625" style="50"/>
    <col min="3073" max="3073" width="9.28515625" style="50" bestFit="1" customWidth="1"/>
    <col min="3074" max="3074" width="9.140625" style="50"/>
    <col min="3075" max="3075" width="72.5703125" style="50" bestFit="1" customWidth="1"/>
    <col min="3076" max="3076" width="12" style="50" bestFit="1" customWidth="1"/>
    <col min="3077" max="3077" width="9.140625" style="50"/>
    <col min="3078" max="3079" width="0" style="50" hidden="1" customWidth="1"/>
    <col min="3080" max="3328" width="9.140625" style="50"/>
    <col min="3329" max="3329" width="9.28515625" style="50" bestFit="1" customWidth="1"/>
    <col min="3330" max="3330" width="9.140625" style="50"/>
    <col min="3331" max="3331" width="72.5703125" style="50" bestFit="1" customWidth="1"/>
    <col min="3332" max="3332" width="12" style="50" bestFit="1" customWidth="1"/>
    <col min="3333" max="3333" width="9.140625" style="50"/>
    <col min="3334" max="3335" width="0" style="50" hidden="1" customWidth="1"/>
    <col min="3336" max="3584" width="9.140625" style="50"/>
    <col min="3585" max="3585" width="9.28515625" style="50" bestFit="1" customWidth="1"/>
    <col min="3586" max="3586" width="9.140625" style="50"/>
    <col min="3587" max="3587" width="72.5703125" style="50" bestFit="1" customWidth="1"/>
    <col min="3588" max="3588" width="12" style="50" bestFit="1" customWidth="1"/>
    <col min="3589" max="3589" width="9.140625" style="50"/>
    <col min="3590" max="3591" width="0" style="50" hidden="1" customWidth="1"/>
    <col min="3592" max="3840" width="9.140625" style="50"/>
    <col min="3841" max="3841" width="9.28515625" style="50" bestFit="1" customWidth="1"/>
    <col min="3842" max="3842" width="9.140625" style="50"/>
    <col min="3843" max="3843" width="72.5703125" style="50" bestFit="1" customWidth="1"/>
    <col min="3844" max="3844" width="12" style="50" bestFit="1" customWidth="1"/>
    <col min="3845" max="3845" width="9.140625" style="50"/>
    <col min="3846" max="3847" width="0" style="50" hidden="1" customWidth="1"/>
    <col min="3848" max="4096" width="9.140625" style="50"/>
    <col min="4097" max="4097" width="9.28515625" style="50" bestFit="1" customWidth="1"/>
    <col min="4098" max="4098" width="9.140625" style="50"/>
    <col min="4099" max="4099" width="72.5703125" style="50" bestFit="1" customWidth="1"/>
    <col min="4100" max="4100" width="12" style="50" bestFit="1" customWidth="1"/>
    <col min="4101" max="4101" width="9.140625" style="50"/>
    <col min="4102" max="4103" width="0" style="50" hidden="1" customWidth="1"/>
    <col min="4104" max="4352" width="9.140625" style="50"/>
    <col min="4353" max="4353" width="9.28515625" style="50" bestFit="1" customWidth="1"/>
    <col min="4354" max="4354" width="9.140625" style="50"/>
    <col min="4355" max="4355" width="72.5703125" style="50" bestFit="1" customWidth="1"/>
    <col min="4356" max="4356" width="12" style="50" bestFit="1" customWidth="1"/>
    <col min="4357" max="4357" width="9.140625" style="50"/>
    <col min="4358" max="4359" width="0" style="50" hidden="1" customWidth="1"/>
    <col min="4360" max="4608" width="9.140625" style="50"/>
    <col min="4609" max="4609" width="9.28515625" style="50" bestFit="1" customWidth="1"/>
    <col min="4610" max="4610" width="9.140625" style="50"/>
    <col min="4611" max="4611" width="72.5703125" style="50" bestFit="1" customWidth="1"/>
    <col min="4612" max="4612" width="12" style="50" bestFit="1" customWidth="1"/>
    <col min="4613" max="4613" width="9.140625" style="50"/>
    <col min="4614" max="4615" width="0" style="50" hidden="1" customWidth="1"/>
    <col min="4616" max="4864" width="9.140625" style="50"/>
    <col min="4865" max="4865" width="9.28515625" style="50" bestFit="1" customWidth="1"/>
    <col min="4866" max="4866" width="9.140625" style="50"/>
    <col min="4867" max="4867" width="72.5703125" style="50" bestFit="1" customWidth="1"/>
    <col min="4868" max="4868" width="12" style="50" bestFit="1" customWidth="1"/>
    <col min="4869" max="4869" width="9.140625" style="50"/>
    <col min="4870" max="4871" width="0" style="50" hidden="1" customWidth="1"/>
    <col min="4872" max="5120" width="9.140625" style="50"/>
    <col min="5121" max="5121" width="9.28515625" style="50" bestFit="1" customWidth="1"/>
    <col min="5122" max="5122" width="9.140625" style="50"/>
    <col min="5123" max="5123" width="72.5703125" style="50" bestFit="1" customWidth="1"/>
    <col min="5124" max="5124" width="12" style="50" bestFit="1" customWidth="1"/>
    <col min="5125" max="5125" width="9.140625" style="50"/>
    <col min="5126" max="5127" width="0" style="50" hidden="1" customWidth="1"/>
    <col min="5128" max="5376" width="9.140625" style="50"/>
    <col min="5377" max="5377" width="9.28515625" style="50" bestFit="1" customWidth="1"/>
    <col min="5378" max="5378" width="9.140625" style="50"/>
    <col min="5379" max="5379" width="72.5703125" style="50" bestFit="1" customWidth="1"/>
    <col min="5380" max="5380" width="12" style="50" bestFit="1" customWidth="1"/>
    <col min="5381" max="5381" width="9.140625" style="50"/>
    <col min="5382" max="5383" width="0" style="50" hidden="1" customWidth="1"/>
    <col min="5384" max="5632" width="9.140625" style="50"/>
    <col min="5633" max="5633" width="9.28515625" style="50" bestFit="1" customWidth="1"/>
    <col min="5634" max="5634" width="9.140625" style="50"/>
    <col min="5635" max="5635" width="72.5703125" style="50" bestFit="1" customWidth="1"/>
    <col min="5636" max="5636" width="12" style="50" bestFit="1" customWidth="1"/>
    <col min="5637" max="5637" width="9.140625" style="50"/>
    <col min="5638" max="5639" width="0" style="50" hidden="1" customWidth="1"/>
    <col min="5640" max="5888" width="9.140625" style="50"/>
    <col min="5889" max="5889" width="9.28515625" style="50" bestFit="1" customWidth="1"/>
    <col min="5890" max="5890" width="9.140625" style="50"/>
    <col min="5891" max="5891" width="72.5703125" style="50" bestFit="1" customWidth="1"/>
    <col min="5892" max="5892" width="12" style="50" bestFit="1" customWidth="1"/>
    <col min="5893" max="5893" width="9.140625" style="50"/>
    <col min="5894" max="5895" width="0" style="50" hidden="1" customWidth="1"/>
    <col min="5896" max="6144" width="9.140625" style="50"/>
    <col min="6145" max="6145" width="9.28515625" style="50" bestFit="1" customWidth="1"/>
    <col min="6146" max="6146" width="9.140625" style="50"/>
    <col min="6147" max="6147" width="72.5703125" style="50" bestFit="1" customWidth="1"/>
    <col min="6148" max="6148" width="12" style="50" bestFit="1" customWidth="1"/>
    <col min="6149" max="6149" width="9.140625" style="50"/>
    <col min="6150" max="6151" width="0" style="50" hidden="1" customWidth="1"/>
    <col min="6152" max="6400" width="9.140625" style="50"/>
    <col min="6401" max="6401" width="9.28515625" style="50" bestFit="1" customWidth="1"/>
    <col min="6402" max="6402" width="9.140625" style="50"/>
    <col min="6403" max="6403" width="72.5703125" style="50" bestFit="1" customWidth="1"/>
    <col min="6404" max="6404" width="12" style="50" bestFit="1" customWidth="1"/>
    <col min="6405" max="6405" width="9.140625" style="50"/>
    <col min="6406" max="6407" width="0" style="50" hidden="1" customWidth="1"/>
    <col min="6408" max="6656" width="9.140625" style="50"/>
    <col min="6657" max="6657" width="9.28515625" style="50" bestFit="1" customWidth="1"/>
    <col min="6658" max="6658" width="9.140625" style="50"/>
    <col min="6659" max="6659" width="72.5703125" style="50" bestFit="1" customWidth="1"/>
    <col min="6660" max="6660" width="12" style="50" bestFit="1" customWidth="1"/>
    <col min="6661" max="6661" width="9.140625" style="50"/>
    <col min="6662" max="6663" width="0" style="50" hidden="1" customWidth="1"/>
    <col min="6664" max="6912" width="9.140625" style="50"/>
    <col min="6913" max="6913" width="9.28515625" style="50" bestFit="1" customWidth="1"/>
    <col min="6914" max="6914" width="9.140625" style="50"/>
    <col min="6915" max="6915" width="72.5703125" style="50" bestFit="1" customWidth="1"/>
    <col min="6916" max="6916" width="12" style="50" bestFit="1" customWidth="1"/>
    <col min="6917" max="6917" width="9.140625" style="50"/>
    <col min="6918" max="6919" width="0" style="50" hidden="1" customWidth="1"/>
    <col min="6920" max="7168" width="9.140625" style="50"/>
    <col min="7169" max="7169" width="9.28515625" style="50" bestFit="1" customWidth="1"/>
    <col min="7170" max="7170" width="9.140625" style="50"/>
    <col min="7171" max="7171" width="72.5703125" style="50" bestFit="1" customWidth="1"/>
    <col min="7172" max="7172" width="12" style="50" bestFit="1" customWidth="1"/>
    <col min="7173" max="7173" width="9.140625" style="50"/>
    <col min="7174" max="7175" width="0" style="50" hidden="1" customWidth="1"/>
    <col min="7176" max="7424" width="9.140625" style="50"/>
    <col min="7425" max="7425" width="9.28515625" style="50" bestFit="1" customWidth="1"/>
    <col min="7426" max="7426" width="9.140625" style="50"/>
    <col min="7427" max="7427" width="72.5703125" style="50" bestFit="1" customWidth="1"/>
    <col min="7428" max="7428" width="12" style="50" bestFit="1" customWidth="1"/>
    <col min="7429" max="7429" width="9.140625" style="50"/>
    <col min="7430" max="7431" width="0" style="50" hidden="1" customWidth="1"/>
    <col min="7432" max="7680" width="9.140625" style="50"/>
    <col min="7681" max="7681" width="9.28515625" style="50" bestFit="1" customWidth="1"/>
    <col min="7682" max="7682" width="9.140625" style="50"/>
    <col min="7683" max="7683" width="72.5703125" style="50" bestFit="1" customWidth="1"/>
    <col min="7684" max="7684" width="12" style="50" bestFit="1" customWidth="1"/>
    <col min="7685" max="7685" width="9.140625" style="50"/>
    <col min="7686" max="7687" width="0" style="50" hidden="1" customWidth="1"/>
    <col min="7688" max="7936" width="9.140625" style="50"/>
    <col min="7937" max="7937" width="9.28515625" style="50" bestFit="1" customWidth="1"/>
    <col min="7938" max="7938" width="9.140625" style="50"/>
    <col min="7939" max="7939" width="72.5703125" style="50" bestFit="1" customWidth="1"/>
    <col min="7940" max="7940" width="12" style="50" bestFit="1" customWidth="1"/>
    <col min="7941" max="7941" width="9.140625" style="50"/>
    <col min="7942" max="7943" width="0" style="50" hidden="1" customWidth="1"/>
    <col min="7944" max="8192" width="9.140625" style="50"/>
    <col min="8193" max="8193" width="9.28515625" style="50" bestFit="1" customWidth="1"/>
    <col min="8194" max="8194" width="9.140625" style="50"/>
    <col min="8195" max="8195" width="72.5703125" style="50" bestFit="1" customWidth="1"/>
    <col min="8196" max="8196" width="12" style="50" bestFit="1" customWidth="1"/>
    <col min="8197" max="8197" width="9.140625" style="50"/>
    <col min="8198" max="8199" width="0" style="50" hidden="1" customWidth="1"/>
    <col min="8200" max="8448" width="9.140625" style="50"/>
    <col min="8449" max="8449" width="9.28515625" style="50" bestFit="1" customWidth="1"/>
    <col min="8450" max="8450" width="9.140625" style="50"/>
    <col min="8451" max="8451" width="72.5703125" style="50" bestFit="1" customWidth="1"/>
    <col min="8452" max="8452" width="12" style="50" bestFit="1" customWidth="1"/>
    <col min="8453" max="8453" width="9.140625" style="50"/>
    <col min="8454" max="8455" width="0" style="50" hidden="1" customWidth="1"/>
    <col min="8456" max="8704" width="9.140625" style="50"/>
    <col min="8705" max="8705" width="9.28515625" style="50" bestFit="1" customWidth="1"/>
    <col min="8706" max="8706" width="9.140625" style="50"/>
    <col min="8707" max="8707" width="72.5703125" style="50" bestFit="1" customWidth="1"/>
    <col min="8708" max="8708" width="12" style="50" bestFit="1" customWidth="1"/>
    <col min="8709" max="8709" width="9.140625" style="50"/>
    <col min="8710" max="8711" width="0" style="50" hidden="1" customWidth="1"/>
    <col min="8712" max="8960" width="9.140625" style="50"/>
    <col min="8961" max="8961" width="9.28515625" style="50" bestFit="1" customWidth="1"/>
    <col min="8962" max="8962" width="9.140625" style="50"/>
    <col min="8963" max="8963" width="72.5703125" style="50" bestFit="1" customWidth="1"/>
    <col min="8964" max="8964" width="12" style="50" bestFit="1" customWidth="1"/>
    <col min="8965" max="8965" width="9.140625" style="50"/>
    <col min="8966" max="8967" width="0" style="50" hidden="1" customWidth="1"/>
    <col min="8968" max="9216" width="9.140625" style="50"/>
    <col min="9217" max="9217" width="9.28515625" style="50" bestFit="1" customWidth="1"/>
    <col min="9218" max="9218" width="9.140625" style="50"/>
    <col min="9219" max="9219" width="72.5703125" style="50" bestFit="1" customWidth="1"/>
    <col min="9220" max="9220" width="12" style="50" bestFit="1" customWidth="1"/>
    <col min="9221" max="9221" width="9.140625" style="50"/>
    <col min="9222" max="9223" width="0" style="50" hidden="1" customWidth="1"/>
    <col min="9224" max="9472" width="9.140625" style="50"/>
    <col min="9473" max="9473" width="9.28515625" style="50" bestFit="1" customWidth="1"/>
    <col min="9474" max="9474" width="9.140625" style="50"/>
    <col min="9475" max="9475" width="72.5703125" style="50" bestFit="1" customWidth="1"/>
    <col min="9476" max="9476" width="12" style="50" bestFit="1" customWidth="1"/>
    <col min="9477" max="9477" width="9.140625" style="50"/>
    <col min="9478" max="9479" width="0" style="50" hidden="1" customWidth="1"/>
    <col min="9480" max="9728" width="9.140625" style="50"/>
    <col min="9729" max="9729" width="9.28515625" style="50" bestFit="1" customWidth="1"/>
    <col min="9730" max="9730" width="9.140625" style="50"/>
    <col min="9731" max="9731" width="72.5703125" style="50" bestFit="1" customWidth="1"/>
    <col min="9732" max="9732" width="12" style="50" bestFit="1" customWidth="1"/>
    <col min="9733" max="9733" width="9.140625" style="50"/>
    <col min="9734" max="9735" width="0" style="50" hidden="1" customWidth="1"/>
    <col min="9736" max="9984" width="9.140625" style="50"/>
    <col min="9985" max="9985" width="9.28515625" style="50" bestFit="1" customWidth="1"/>
    <col min="9986" max="9986" width="9.140625" style="50"/>
    <col min="9987" max="9987" width="72.5703125" style="50" bestFit="1" customWidth="1"/>
    <col min="9988" max="9988" width="12" style="50" bestFit="1" customWidth="1"/>
    <col min="9989" max="9989" width="9.140625" style="50"/>
    <col min="9990" max="9991" width="0" style="50" hidden="1" customWidth="1"/>
    <col min="9992" max="10240" width="9.140625" style="50"/>
    <col min="10241" max="10241" width="9.28515625" style="50" bestFit="1" customWidth="1"/>
    <col min="10242" max="10242" width="9.140625" style="50"/>
    <col min="10243" max="10243" width="72.5703125" style="50" bestFit="1" customWidth="1"/>
    <col min="10244" max="10244" width="12" style="50" bestFit="1" customWidth="1"/>
    <col min="10245" max="10245" width="9.140625" style="50"/>
    <col min="10246" max="10247" width="0" style="50" hidden="1" customWidth="1"/>
    <col min="10248" max="10496" width="9.140625" style="50"/>
    <col min="10497" max="10497" width="9.28515625" style="50" bestFit="1" customWidth="1"/>
    <col min="10498" max="10498" width="9.140625" style="50"/>
    <col min="10499" max="10499" width="72.5703125" style="50" bestFit="1" customWidth="1"/>
    <col min="10500" max="10500" width="12" style="50" bestFit="1" customWidth="1"/>
    <col min="10501" max="10501" width="9.140625" style="50"/>
    <col min="10502" max="10503" width="0" style="50" hidden="1" customWidth="1"/>
    <col min="10504" max="10752" width="9.140625" style="50"/>
    <col min="10753" max="10753" width="9.28515625" style="50" bestFit="1" customWidth="1"/>
    <col min="10754" max="10754" width="9.140625" style="50"/>
    <col min="10755" max="10755" width="72.5703125" style="50" bestFit="1" customWidth="1"/>
    <col min="10756" max="10756" width="12" style="50" bestFit="1" customWidth="1"/>
    <col min="10757" max="10757" width="9.140625" style="50"/>
    <col min="10758" max="10759" width="0" style="50" hidden="1" customWidth="1"/>
    <col min="10760" max="11008" width="9.140625" style="50"/>
    <col min="11009" max="11009" width="9.28515625" style="50" bestFit="1" customWidth="1"/>
    <col min="11010" max="11010" width="9.140625" style="50"/>
    <col min="11011" max="11011" width="72.5703125" style="50" bestFit="1" customWidth="1"/>
    <col min="11012" max="11012" width="12" style="50" bestFit="1" customWidth="1"/>
    <col min="11013" max="11013" width="9.140625" style="50"/>
    <col min="11014" max="11015" width="0" style="50" hidden="1" customWidth="1"/>
    <col min="11016" max="11264" width="9.140625" style="50"/>
    <col min="11265" max="11265" width="9.28515625" style="50" bestFit="1" customWidth="1"/>
    <col min="11266" max="11266" width="9.140625" style="50"/>
    <col min="11267" max="11267" width="72.5703125" style="50" bestFit="1" customWidth="1"/>
    <col min="11268" max="11268" width="12" style="50" bestFit="1" customWidth="1"/>
    <col min="11269" max="11269" width="9.140625" style="50"/>
    <col min="11270" max="11271" width="0" style="50" hidden="1" customWidth="1"/>
    <col min="11272" max="11520" width="9.140625" style="50"/>
    <col min="11521" max="11521" width="9.28515625" style="50" bestFit="1" customWidth="1"/>
    <col min="11522" max="11522" width="9.140625" style="50"/>
    <col min="11523" max="11523" width="72.5703125" style="50" bestFit="1" customWidth="1"/>
    <col min="11524" max="11524" width="12" style="50" bestFit="1" customWidth="1"/>
    <col min="11525" max="11525" width="9.140625" style="50"/>
    <col min="11526" max="11527" width="0" style="50" hidden="1" customWidth="1"/>
    <col min="11528" max="11776" width="9.140625" style="50"/>
    <col min="11777" max="11777" width="9.28515625" style="50" bestFit="1" customWidth="1"/>
    <col min="11778" max="11778" width="9.140625" style="50"/>
    <col min="11779" max="11779" width="72.5703125" style="50" bestFit="1" customWidth="1"/>
    <col min="11780" max="11780" width="12" style="50" bestFit="1" customWidth="1"/>
    <col min="11781" max="11781" width="9.140625" style="50"/>
    <col min="11782" max="11783" width="0" style="50" hidden="1" customWidth="1"/>
    <col min="11784" max="12032" width="9.140625" style="50"/>
    <col min="12033" max="12033" width="9.28515625" style="50" bestFit="1" customWidth="1"/>
    <col min="12034" max="12034" width="9.140625" style="50"/>
    <col min="12035" max="12035" width="72.5703125" style="50" bestFit="1" customWidth="1"/>
    <col min="12036" max="12036" width="12" style="50" bestFit="1" customWidth="1"/>
    <col min="12037" max="12037" width="9.140625" style="50"/>
    <col min="12038" max="12039" width="0" style="50" hidden="1" customWidth="1"/>
    <col min="12040" max="12288" width="9.140625" style="50"/>
    <col min="12289" max="12289" width="9.28515625" style="50" bestFit="1" customWidth="1"/>
    <col min="12290" max="12290" width="9.140625" style="50"/>
    <col min="12291" max="12291" width="72.5703125" style="50" bestFit="1" customWidth="1"/>
    <col min="12292" max="12292" width="12" style="50" bestFit="1" customWidth="1"/>
    <col min="12293" max="12293" width="9.140625" style="50"/>
    <col min="12294" max="12295" width="0" style="50" hidden="1" customWidth="1"/>
    <col min="12296" max="12544" width="9.140625" style="50"/>
    <col min="12545" max="12545" width="9.28515625" style="50" bestFit="1" customWidth="1"/>
    <col min="12546" max="12546" width="9.140625" style="50"/>
    <col min="12547" max="12547" width="72.5703125" style="50" bestFit="1" customWidth="1"/>
    <col min="12548" max="12548" width="12" style="50" bestFit="1" customWidth="1"/>
    <col min="12549" max="12549" width="9.140625" style="50"/>
    <col min="12550" max="12551" width="0" style="50" hidden="1" customWidth="1"/>
    <col min="12552" max="12800" width="9.140625" style="50"/>
    <col min="12801" max="12801" width="9.28515625" style="50" bestFit="1" customWidth="1"/>
    <col min="12802" max="12802" width="9.140625" style="50"/>
    <col min="12803" max="12803" width="72.5703125" style="50" bestFit="1" customWidth="1"/>
    <col min="12804" max="12804" width="12" style="50" bestFit="1" customWidth="1"/>
    <col min="12805" max="12805" width="9.140625" style="50"/>
    <col min="12806" max="12807" width="0" style="50" hidden="1" customWidth="1"/>
    <col min="12808" max="13056" width="9.140625" style="50"/>
    <col min="13057" max="13057" width="9.28515625" style="50" bestFit="1" customWidth="1"/>
    <col min="13058" max="13058" width="9.140625" style="50"/>
    <col min="13059" max="13059" width="72.5703125" style="50" bestFit="1" customWidth="1"/>
    <col min="13060" max="13060" width="12" style="50" bestFit="1" customWidth="1"/>
    <col min="13061" max="13061" width="9.140625" style="50"/>
    <col min="13062" max="13063" width="0" style="50" hidden="1" customWidth="1"/>
    <col min="13064" max="13312" width="9.140625" style="50"/>
    <col min="13313" max="13313" width="9.28515625" style="50" bestFit="1" customWidth="1"/>
    <col min="13314" max="13314" width="9.140625" style="50"/>
    <col min="13315" max="13315" width="72.5703125" style="50" bestFit="1" customWidth="1"/>
    <col min="13316" max="13316" width="12" style="50" bestFit="1" customWidth="1"/>
    <col min="13317" max="13317" width="9.140625" style="50"/>
    <col min="13318" max="13319" width="0" style="50" hidden="1" customWidth="1"/>
    <col min="13320" max="13568" width="9.140625" style="50"/>
    <col min="13569" max="13569" width="9.28515625" style="50" bestFit="1" customWidth="1"/>
    <col min="13570" max="13570" width="9.140625" style="50"/>
    <col min="13571" max="13571" width="72.5703125" style="50" bestFit="1" customWidth="1"/>
    <col min="13572" max="13572" width="12" style="50" bestFit="1" customWidth="1"/>
    <col min="13573" max="13573" width="9.140625" style="50"/>
    <col min="13574" max="13575" width="0" style="50" hidden="1" customWidth="1"/>
    <col min="13576" max="13824" width="9.140625" style="50"/>
    <col min="13825" max="13825" width="9.28515625" style="50" bestFit="1" customWidth="1"/>
    <col min="13826" max="13826" width="9.140625" style="50"/>
    <col min="13827" max="13827" width="72.5703125" style="50" bestFit="1" customWidth="1"/>
    <col min="13828" max="13828" width="12" style="50" bestFit="1" customWidth="1"/>
    <col min="13829" max="13829" width="9.140625" style="50"/>
    <col min="13830" max="13831" width="0" style="50" hidden="1" customWidth="1"/>
    <col min="13832" max="14080" width="9.140625" style="50"/>
    <col min="14081" max="14081" width="9.28515625" style="50" bestFit="1" customWidth="1"/>
    <col min="14082" max="14082" width="9.140625" style="50"/>
    <col min="14083" max="14083" width="72.5703125" style="50" bestFit="1" customWidth="1"/>
    <col min="14084" max="14084" width="12" style="50" bestFit="1" customWidth="1"/>
    <col min="14085" max="14085" width="9.140625" style="50"/>
    <col min="14086" max="14087" width="0" style="50" hidden="1" customWidth="1"/>
    <col min="14088" max="14336" width="9.140625" style="50"/>
    <col min="14337" max="14337" width="9.28515625" style="50" bestFit="1" customWidth="1"/>
    <col min="14338" max="14338" width="9.140625" style="50"/>
    <col min="14339" max="14339" width="72.5703125" style="50" bestFit="1" customWidth="1"/>
    <col min="14340" max="14340" width="12" style="50" bestFit="1" customWidth="1"/>
    <col min="14341" max="14341" width="9.140625" style="50"/>
    <col min="14342" max="14343" width="0" style="50" hidden="1" customWidth="1"/>
    <col min="14344" max="14592" width="9.140625" style="50"/>
    <col min="14593" max="14593" width="9.28515625" style="50" bestFit="1" customWidth="1"/>
    <col min="14594" max="14594" width="9.140625" style="50"/>
    <col min="14595" max="14595" width="72.5703125" style="50" bestFit="1" customWidth="1"/>
    <col min="14596" max="14596" width="12" style="50" bestFit="1" customWidth="1"/>
    <col min="14597" max="14597" width="9.140625" style="50"/>
    <col min="14598" max="14599" width="0" style="50" hidden="1" customWidth="1"/>
    <col min="14600" max="14848" width="9.140625" style="50"/>
    <col min="14849" max="14849" width="9.28515625" style="50" bestFit="1" customWidth="1"/>
    <col min="14850" max="14850" width="9.140625" style="50"/>
    <col min="14851" max="14851" width="72.5703125" style="50" bestFit="1" customWidth="1"/>
    <col min="14852" max="14852" width="12" style="50" bestFit="1" customWidth="1"/>
    <col min="14853" max="14853" width="9.140625" style="50"/>
    <col min="14854" max="14855" width="0" style="50" hidden="1" customWidth="1"/>
    <col min="14856" max="15104" width="9.140625" style="50"/>
    <col min="15105" max="15105" width="9.28515625" style="50" bestFit="1" customWidth="1"/>
    <col min="15106" max="15106" width="9.140625" style="50"/>
    <col min="15107" max="15107" width="72.5703125" style="50" bestFit="1" customWidth="1"/>
    <col min="15108" max="15108" width="12" style="50" bestFit="1" customWidth="1"/>
    <col min="15109" max="15109" width="9.140625" style="50"/>
    <col min="15110" max="15111" width="0" style="50" hidden="1" customWidth="1"/>
    <col min="15112" max="15360" width="9.140625" style="50"/>
    <col min="15361" max="15361" width="9.28515625" style="50" bestFit="1" customWidth="1"/>
    <col min="15362" max="15362" width="9.140625" style="50"/>
    <col min="15363" max="15363" width="72.5703125" style="50" bestFit="1" customWidth="1"/>
    <col min="15364" max="15364" width="12" style="50" bestFit="1" customWidth="1"/>
    <col min="15365" max="15365" width="9.140625" style="50"/>
    <col min="15366" max="15367" width="0" style="50" hidden="1" customWidth="1"/>
    <col min="15368" max="15616" width="9.140625" style="50"/>
    <col min="15617" max="15617" width="9.28515625" style="50" bestFit="1" customWidth="1"/>
    <col min="15618" max="15618" width="9.140625" style="50"/>
    <col min="15619" max="15619" width="72.5703125" style="50" bestFit="1" customWidth="1"/>
    <col min="15620" max="15620" width="12" style="50" bestFit="1" customWidth="1"/>
    <col min="15621" max="15621" width="9.140625" style="50"/>
    <col min="15622" max="15623" width="0" style="50" hidden="1" customWidth="1"/>
    <col min="15624" max="15872" width="9.140625" style="50"/>
    <col min="15873" max="15873" width="9.28515625" style="50" bestFit="1" customWidth="1"/>
    <col min="15874" max="15874" width="9.140625" style="50"/>
    <col min="15875" max="15875" width="72.5703125" style="50" bestFit="1" customWidth="1"/>
    <col min="15876" max="15876" width="12" style="50" bestFit="1" customWidth="1"/>
    <col min="15877" max="15877" width="9.140625" style="50"/>
    <col min="15878" max="15879" width="0" style="50" hidden="1" customWidth="1"/>
    <col min="15880" max="16128" width="9.140625" style="50"/>
    <col min="16129" max="16129" width="9.28515625" style="50" bestFit="1" customWidth="1"/>
    <col min="16130" max="16130" width="9.140625" style="50"/>
    <col min="16131" max="16131" width="72.5703125" style="50" bestFit="1" customWidth="1"/>
    <col min="16132" max="16132" width="12" style="50" bestFit="1" customWidth="1"/>
    <col min="16133" max="16133" width="9.140625" style="50"/>
    <col min="16134" max="16135" width="0" style="50" hidden="1" customWidth="1"/>
    <col min="16136" max="16384" width="9.140625" style="50"/>
  </cols>
  <sheetData>
    <row r="1" spans="1:15" ht="30">
      <c r="A1" s="455" t="s">
        <v>10</v>
      </c>
      <c r="B1" s="455"/>
      <c r="C1" s="455"/>
      <c r="D1" s="455"/>
      <c r="E1" s="48"/>
      <c r="F1" s="48"/>
      <c r="G1" s="48"/>
      <c r="H1" s="48"/>
      <c r="I1" s="48"/>
      <c r="J1" s="49"/>
    </row>
    <row r="2" spans="1:15" ht="23.25">
      <c r="A2" s="455" t="s">
        <v>11</v>
      </c>
      <c r="B2" s="455"/>
      <c r="C2" s="455"/>
      <c r="D2" s="455"/>
      <c r="E2" s="51"/>
      <c r="F2" s="51"/>
      <c r="G2" s="51"/>
      <c r="H2" s="51"/>
      <c r="I2" s="51"/>
      <c r="J2" s="52"/>
    </row>
    <row r="3" spans="1:15" ht="18">
      <c r="A3" s="455" t="s">
        <v>12</v>
      </c>
      <c r="B3" s="455"/>
      <c r="C3" s="455"/>
      <c r="D3" s="455"/>
      <c r="E3" s="53"/>
      <c r="F3" s="53"/>
      <c r="G3" s="53"/>
      <c r="H3" s="53"/>
      <c r="I3" s="53"/>
    </row>
    <row r="4" spans="1:15" ht="45" customHeight="1">
      <c r="A4" s="456" t="s">
        <v>534</v>
      </c>
      <c r="B4" s="457"/>
      <c r="C4" s="457"/>
      <c r="D4" s="458"/>
      <c r="E4" s="54"/>
      <c r="F4" s="54"/>
      <c r="G4" s="54"/>
      <c r="H4" s="54"/>
      <c r="I4" s="54"/>
    </row>
    <row r="5" spans="1:15" ht="18.75">
      <c r="A5" s="459" t="s">
        <v>255</v>
      </c>
      <c r="B5" s="460"/>
      <c r="C5" s="460"/>
      <c r="D5" s="461"/>
      <c r="E5" s="49"/>
      <c r="F5" s="49"/>
      <c r="G5" s="49"/>
      <c r="H5" s="49"/>
      <c r="I5" s="49"/>
    </row>
    <row r="6" spans="1:15">
      <c r="A6" s="55"/>
      <c r="B6" s="56"/>
      <c r="C6" s="56"/>
      <c r="D6" s="57"/>
    </row>
    <row r="7" spans="1:15" ht="15.75">
      <c r="A7" s="58"/>
      <c r="B7" s="59"/>
      <c r="C7" s="60" t="s">
        <v>232</v>
      </c>
      <c r="D7" s="61"/>
    </row>
    <row r="8" spans="1:15" ht="15.75">
      <c r="A8" s="62">
        <v>1</v>
      </c>
      <c r="B8" s="59" t="s">
        <v>233</v>
      </c>
      <c r="C8" s="63" t="s">
        <v>234</v>
      </c>
      <c r="D8" s="64">
        <v>4.2299999999999997E-2</v>
      </c>
    </row>
    <row r="9" spans="1:15" ht="15.75">
      <c r="A9" s="62">
        <v>2</v>
      </c>
      <c r="B9" s="59" t="s">
        <v>235</v>
      </c>
      <c r="C9" s="63" t="s">
        <v>236</v>
      </c>
      <c r="D9" s="64">
        <v>5.3E-3</v>
      </c>
    </row>
    <row r="10" spans="1:15" ht="15.75">
      <c r="A10" s="62">
        <v>3</v>
      </c>
      <c r="B10" s="59" t="s">
        <v>237</v>
      </c>
      <c r="C10" s="63" t="s">
        <v>238</v>
      </c>
      <c r="D10" s="64">
        <v>7.4000000000000003E-3</v>
      </c>
    </row>
    <row r="11" spans="1:15" ht="15.75">
      <c r="A11" s="62">
        <v>4</v>
      </c>
      <c r="B11" s="59" t="s">
        <v>239</v>
      </c>
      <c r="C11" s="63" t="s">
        <v>240</v>
      </c>
      <c r="D11" s="64">
        <v>1.12E-2</v>
      </c>
    </row>
    <row r="12" spans="1:15" ht="15.75">
      <c r="A12" s="65">
        <v>5</v>
      </c>
      <c r="B12" s="60" t="s">
        <v>241</v>
      </c>
      <c r="C12" s="63" t="s">
        <v>242</v>
      </c>
      <c r="D12" s="64">
        <v>7.6700000000000004E-2</v>
      </c>
    </row>
    <row r="13" spans="1:15" ht="15.75">
      <c r="A13" s="65">
        <v>6</v>
      </c>
      <c r="B13" s="60" t="s">
        <v>243</v>
      </c>
      <c r="C13" s="63" t="s">
        <v>244</v>
      </c>
      <c r="D13" s="64">
        <v>8.5499999999999993E-2</v>
      </c>
    </row>
    <row r="14" spans="1:15" ht="15.75">
      <c r="A14" s="65" t="s">
        <v>78</v>
      </c>
      <c r="B14" s="59" t="s">
        <v>245</v>
      </c>
      <c r="C14" s="66" t="s">
        <v>245</v>
      </c>
      <c r="D14" s="67">
        <v>6.4999999999999997E-3</v>
      </c>
    </row>
    <row r="15" spans="1:15" ht="15.75">
      <c r="A15" s="65" t="s">
        <v>79</v>
      </c>
      <c r="B15" s="59" t="s">
        <v>246</v>
      </c>
      <c r="C15" s="66" t="s">
        <v>246</v>
      </c>
      <c r="D15" s="67">
        <v>0.03</v>
      </c>
      <c r="J15" s="68"/>
      <c r="K15" s="68"/>
      <c r="L15" s="68"/>
      <c r="M15" s="68"/>
      <c r="N15" s="68"/>
      <c r="O15" s="68"/>
    </row>
    <row r="16" spans="1:15" ht="15.75">
      <c r="A16" s="65" t="s">
        <v>16</v>
      </c>
      <c r="B16" s="59" t="s">
        <v>247</v>
      </c>
      <c r="C16" s="66" t="s">
        <v>248</v>
      </c>
      <c r="D16" s="67">
        <v>4.4999999999999998E-2</v>
      </c>
      <c r="J16" s="68"/>
      <c r="K16" s="68"/>
      <c r="L16" s="68"/>
      <c r="M16" s="68"/>
      <c r="N16" s="68"/>
      <c r="O16" s="68"/>
    </row>
    <row r="17" spans="1:15" ht="15.75">
      <c r="A17" s="65" t="s">
        <v>80</v>
      </c>
      <c r="B17" s="59" t="s">
        <v>249</v>
      </c>
      <c r="C17" s="66" t="s">
        <v>250</v>
      </c>
      <c r="D17" s="67">
        <v>4.0000000000000001E-3</v>
      </c>
      <c r="G17" s="69">
        <v>0.37</v>
      </c>
      <c r="H17" s="69"/>
      <c r="J17" s="68"/>
      <c r="K17" s="68"/>
      <c r="L17" s="68"/>
      <c r="M17" s="68"/>
      <c r="N17" s="68"/>
      <c r="O17" s="68"/>
    </row>
    <row r="18" spans="1:15" ht="15.75">
      <c r="A18" s="70"/>
      <c r="B18" s="71"/>
      <c r="C18" s="72"/>
      <c r="D18" s="73"/>
      <c r="G18" s="69"/>
      <c r="H18" s="69"/>
      <c r="J18" s="68"/>
      <c r="K18" s="68"/>
      <c r="L18" s="68"/>
      <c r="M18" s="68"/>
      <c r="N18" s="68"/>
      <c r="O18" s="68"/>
    </row>
    <row r="19" spans="1:15" ht="15.75">
      <c r="A19" s="74"/>
      <c r="B19" s="75"/>
      <c r="C19" s="76"/>
      <c r="D19" s="77"/>
      <c r="G19" s="69">
        <f>G17*2</f>
        <v>0.74</v>
      </c>
      <c r="J19" s="68"/>
      <c r="K19" s="68"/>
      <c r="L19" s="68"/>
      <c r="M19" s="68"/>
      <c r="N19" s="68"/>
      <c r="O19" s="68"/>
    </row>
    <row r="20" spans="1:15" ht="7.5" customHeight="1">
      <c r="A20" s="70"/>
      <c r="B20" s="52"/>
      <c r="C20" s="71"/>
      <c r="D20" s="78"/>
      <c r="J20" s="79"/>
      <c r="K20" s="79"/>
      <c r="L20" s="79"/>
      <c r="M20" s="79"/>
      <c r="N20" s="79"/>
      <c r="O20" s="79"/>
    </row>
    <row r="21" spans="1:15" ht="15.75">
      <c r="A21" s="80"/>
      <c r="B21" s="81"/>
      <c r="C21" s="82"/>
      <c r="D21" s="83"/>
      <c r="F21" s="68"/>
      <c r="G21" s="68"/>
      <c r="H21" s="79"/>
      <c r="I21" s="79"/>
      <c r="J21" s="79"/>
      <c r="K21" s="79"/>
      <c r="L21" s="79"/>
      <c r="M21" s="79"/>
      <c r="N21" s="79"/>
      <c r="O21" s="79"/>
    </row>
    <row r="22" spans="1:15" ht="15.75">
      <c r="A22" s="452" t="s">
        <v>251</v>
      </c>
      <c r="B22" s="453"/>
      <c r="C22" s="453"/>
      <c r="D22" s="454"/>
      <c r="F22" s="68"/>
      <c r="G22" s="68"/>
      <c r="H22" s="53"/>
      <c r="I22" s="53"/>
    </row>
    <row r="23" spans="1:15" ht="15.75">
      <c r="A23" s="84"/>
      <c r="B23" s="85"/>
      <c r="C23" s="86" t="s">
        <v>252</v>
      </c>
      <c r="D23" s="87">
        <v>0.25603147862219822</v>
      </c>
      <c r="E23" s="88"/>
      <c r="F23" s="68"/>
      <c r="G23" s="68"/>
      <c r="H23" s="53"/>
      <c r="I23" s="53"/>
    </row>
    <row r="24" spans="1:15" ht="15.75">
      <c r="A24" s="89"/>
      <c r="B24" s="81"/>
      <c r="C24" s="90"/>
      <c r="D24" s="91"/>
      <c r="F24" s="68"/>
      <c r="G24" s="68"/>
      <c r="H24" s="79"/>
      <c r="I24" s="79"/>
    </row>
    <row r="25" spans="1:15">
      <c r="A25" s="92"/>
      <c r="B25" s="93"/>
      <c r="C25" s="94"/>
      <c r="D25" s="95"/>
      <c r="F25" s="68"/>
      <c r="G25" s="68"/>
      <c r="H25" s="79"/>
      <c r="I25" s="79"/>
    </row>
    <row r="26" spans="1:15">
      <c r="A26" s="92" t="s">
        <v>253</v>
      </c>
      <c r="B26" s="93"/>
      <c r="C26" s="96"/>
      <c r="D26" s="97"/>
    </row>
    <row r="27" spans="1:15" ht="15.75" thickBot="1">
      <c r="A27" s="98" t="s">
        <v>254</v>
      </c>
      <c r="B27" s="99"/>
      <c r="C27" s="100"/>
      <c r="D27" s="101"/>
    </row>
    <row r="28" spans="1:15">
      <c r="A28" s="102"/>
      <c r="B28" s="103"/>
      <c r="C28" s="102"/>
      <c r="D28" s="102"/>
    </row>
    <row r="29" spans="1:15">
      <c r="A29" s="102"/>
      <c r="B29" s="102" t="s">
        <v>17</v>
      </c>
      <c r="C29" s="102"/>
      <c r="D29" s="102"/>
    </row>
  </sheetData>
  <mergeCells count="6">
    <mergeCell ref="A22:D22"/>
    <mergeCell ref="A1:D1"/>
    <mergeCell ref="A2:D2"/>
    <mergeCell ref="A3:D3"/>
    <mergeCell ref="A4:D4"/>
    <mergeCell ref="A5:D5"/>
  </mergeCells>
  <pageMargins left="0.511811024" right="0.511811024" top="0.78740157499999996" bottom="0.78740157499999996" header="0.31496062000000002" footer="0.31496062000000002"/>
  <pageSetup paperSize="9" scale="89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6"/>
  <dimension ref="A1"/>
  <sheetViews>
    <sheetView workbookViewId="0"/>
  </sheetViews>
  <sheetFormatPr defaultRowHeight="12.75"/>
  <sheetData/>
  <pageMargins left="0.511811024" right="0.511811024" top="0.78740157499999996" bottom="0.78740157499999996" header="0.31496062000000002" footer="0.3149606200000000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Plan2">
    <pageSetUpPr fitToPage="1"/>
  </sheetPr>
  <dimension ref="A1:K17"/>
  <sheetViews>
    <sheetView view="pageBreakPreview" zoomScaleNormal="85" zoomScaleSheetLayoutView="100" workbookViewId="0">
      <selection activeCell="B23" sqref="B23"/>
    </sheetView>
  </sheetViews>
  <sheetFormatPr defaultRowHeight="15"/>
  <cols>
    <col min="1" max="1" width="56.42578125" style="39" bestFit="1" customWidth="1"/>
    <col min="2" max="2" width="76.5703125" style="39" bestFit="1" customWidth="1"/>
    <col min="3" max="3" width="43" style="39" bestFit="1" customWidth="1"/>
    <col min="4" max="4" width="14.85546875" style="39" bestFit="1" customWidth="1"/>
    <col min="5" max="5" width="15.140625" style="39" bestFit="1" customWidth="1"/>
    <col min="6" max="6" width="11.85546875" style="39" bestFit="1" customWidth="1"/>
    <col min="7" max="7" width="13.7109375" style="39" bestFit="1" customWidth="1"/>
    <col min="8" max="256" width="9.140625" style="28"/>
    <col min="257" max="257" width="56.42578125" style="28" bestFit="1" customWidth="1"/>
    <col min="258" max="258" width="76.5703125" style="28" bestFit="1" customWidth="1"/>
    <col min="259" max="259" width="43" style="28" bestFit="1" customWidth="1"/>
    <col min="260" max="260" width="14.85546875" style="28" bestFit="1" customWidth="1"/>
    <col min="261" max="261" width="15.140625" style="28" bestFit="1" customWidth="1"/>
    <col min="262" max="262" width="11.85546875" style="28" bestFit="1" customWidth="1"/>
    <col min="263" max="263" width="13.7109375" style="28" bestFit="1" customWidth="1"/>
    <col min="264" max="512" width="9.140625" style="28"/>
    <col min="513" max="513" width="56.42578125" style="28" bestFit="1" customWidth="1"/>
    <col min="514" max="514" width="76.5703125" style="28" bestFit="1" customWidth="1"/>
    <col min="515" max="515" width="43" style="28" bestFit="1" customWidth="1"/>
    <col min="516" max="516" width="14.85546875" style="28" bestFit="1" customWidth="1"/>
    <col min="517" max="517" width="15.140625" style="28" bestFit="1" customWidth="1"/>
    <col min="518" max="518" width="11.85546875" style="28" bestFit="1" customWidth="1"/>
    <col min="519" max="519" width="13.7109375" style="28" bestFit="1" customWidth="1"/>
    <col min="520" max="768" width="9.140625" style="28"/>
    <col min="769" max="769" width="56.42578125" style="28" bestFit="1" customWidth="1"/>
    <col min="770" max="770" width="76.5703125" style="28" bestFit="1" customWidth="1"/>
    <col min="771" max="771" width="43" style="28" bestFit="1" customWidth="1"/>
    <col min="772" max="772" width="14.85546875" style="28" bestFit="1" customWidth="1"/>
    <col min="773" max="773" width="15.140625" style="28" bestFit="1" customWidth="1"/>
    <col min="774" max="774" width="11.85546875" style="28" bestFit="1" customWidth="1"/>
    <col min="775" max="775" width="13.7109375" style="28" bestFit="1" customWidth="1"/>
    <col min="776" max="1024" width="9.140625" style="28"/>
    <col min="1025" max="1025" width="56.42578125" style="28" bestFit="1" customWidth="1"/>
    <col min="1026" max="1026" width="76.5703125" style="28" bestFit="1" customWidth="1"/>
    <col min="1027" max="1027" width="43" style="28" bestFit="1" customWidth="1"/>
    <col min="1028" max="1028" width="14.85546875" style="28" bestFit="1" customWidth="1"/>
    <col min="1029" max="1029" width="15.140625" style="28" bestFit="1" customWidth="1"/>
    <col min="1030" max="1030" width="11.85546875" style="28" bestFit="1" customWidth="1"/>
    <col min="1031" max="1031" width="13.7109375" style="28" bestFit="1" customWidth="1"/>
    <col min="1032" max="1280" width="9.140625" style="28"/>
    <col min="1281" max="1281" width="56.42578125" style="28" bestFit="1" customWidth="1"/>
    <col min="1282" max="1282" width="76.5703125" style="28" bestFit="1" customWidth="1"/>
    <col min="1283" max="1283" width="43" style="28" bestFit="1" customWidth="1"/>
    <col min="1284" max="1284" width="14.85546875" style="28" bestFit="1" customWidth="1"/>
    <col min="1285" max="1285" width="15.140625" style="28" bestFit="1" customWidth="1"/>
    <col min="1286" max="1286" width="11.85546875" style="28" bestFit="1" customWidth="1"/>
    <col min="1287" max="1287" width="13.7109375" style="28" bestFit="1" customWidth="1"/>
    <col min="1288" max="1536" width="9.140625" style="28"/>
    <col min="1537" max="1537" width="56.42578125" style="28" bestFit="1" customWidth="1"/>
    <col min="1538" max="1538" width="76.5703125" style="28" bestFit="1" customWidth="1"/>
    <col min="1539" max="1539" width="43" style="28" bestFit="1" customWidth="1"/>
    <col min="1540" max="1540" width="14.85546875" style="28" bestFit="1" customWidth="1"/>
    <col min="1541" max="1541" width="15.140625" style="28" bestFit="1" customWidth="1"/>
    <col min="1542" max="1542" width="11.85546875" style="28" bestFit="1" customWidth="1"/>
    <col min="1543" max="1543" width="13.7109375" style="28" bestFit="1" customWidth="1"/>
    <col min="1544" max="1792" width="9.140625" style="28"/>
    <col min="1793" max="1793" width="56.42578125" style="28" bestFit="1" customWidth="1"/>
    <col min="1794" max="1794" width="76.5703125" style="28" bestFit="1" customWidth="1"/>
    <col min="1795" max="1795" width="43" style="28" bestFit="1" customWidth="1"/>
    <col min="1796" max="1796" width="14.85546875" style="28" bestFit="1" customWidth="1"/>
    <col min="1797" max="1797" width="15.140625" style="28" bestFit="1" customWidth="1"/>
    <col min="1798" max="1798" width="11.85546875" style="28" bestFit="1" customWidth="1"/>
    <col min="1799" max="1799" width="13.7109375" style="28" bestFit="1" customWidth="1"/>
    <col min="1800" max="2048" width="9.140625" style="28"/>
    <col min="2049" max="2049" width="56.42578125" style="28" bestFit="1" customWidth="1"/>
    <col min="2050" max="2050" width="76.5703125" style="28" bestFit="1" customWidth="1"/>
    <col min="2051" max="2051" width="43" style="28" bestFit="1" customWidth="1"/>
    <col min="2052" max="2052" width="14.85546875" style="28" bestFit="1" customWidth="1"/>
    <col min="2053" max="2053" width="15.140625" style="28" bestFit="1" customWidth="1"/>
    <col min="2054" max="2054" width="11.85546875" style="28" bestFit="1" customWidth="1"/>
    <col min="2055" max="2055" width="13.7109375" style="28" bestFit="1" customWidth="1"/>
    <col min="2056" max="2304" width="9.140625" style="28"/>
    <col min="2305" max="2305" width="56.42578125" style="28" bestFit="1" customWidth="1"/>
    <col min="2306" max="2306" width="76.5703125" style="28" bestFit="1" customWidth="1"/>
    <col min="2307" max="2307" width="43" style="28" bestFit="1" customWidth="1"/>
    <col min="2308" max="2308" width="14.85546875" style="28" bestFit="1" customWidth="1"/>
    <col min="2309" max="2309" width="15.140625" style="28" bestFit="1" customWidth="1"/>
    <col min="2310" max="2310" width="11.85546875" style="28" bestFit="1" customWidth="1"/>
    <col min="2311" max="2311" width="13.7109375" style="28" bestFit="1" customWidth="1"/>
    <col min="2312" max="2560" width="9.140625" style="28"/>
    <col min="2561" max="2561" width="56.42578125" style="28" bestFit="1" customWidth="1"/>
    <col min="2562" max="2562" width="76.5703125" style="28" bestFit="1" customWidth="1"/>
    <col min="2563" max="2563" width="43" style="28" bestFit="1" customWidth="1"/>
    <col min="2564" max="2564" width="14.85546875" style="28" bestFit="1" customWidth="1"/>
    <col min="2565" max="2565" width="15.140625" style="28" bestFit="1" customWidth="1"/>
    <col min="2566" max="2566" width="11.85546875" style="28" bestFit="1" customWidth="1"/>
    <col min="2567" max="2567" width="13.7109375" style="28" bestFit="1" customWidth="1"/>
    <col min="2568" max="2816" width="9.140625" style="28"/>
    <col min="2817" max="2817" width="56.42578125" style="28" bestFit="1" customWidth="1"/>
    <col min="2818" max="2818" width="76.5703125" style="28" bestFit="1" customWidth="1"/>
    <col min="2819" max="2819" width="43" style="28" bestFit="1" customWidth="1"/>
    <col min="2820" max="2820" width="14.85546875" style="28" bestFit="1" customWidth="1"/>
    <col min="2821" max="2821" width="15.140625" style="28" bestFit="1" customWidth="1"/>
    <col min="2822" max="2822" width="11.85546875" style="28" bestFit="1" customWidth="1"/>
    <col min="2823" max="2823" width="13.7109375" style="28" bestFit="1" customWidth="1"/>
    <col min="2824" max="3072" width="9.140625" style="28"/>
    <col min="3073" max="3073" width="56.42578125" style="28" bestFit="1" customWidth="1"/>
    <col min="3074" max="3074" width="76.5703125" style="28" bestFit="1" customWidth="1"/>
    <col min="3075" max="3075" width="43" style="28" bestFit="1" customWidth="1"/>
    <col min="3076" max="3076" width="14.85546875" style="28" bestFit="1" customWidth="1"/>
    <col min="3077" max="3077" width="15.140625" style="28" bestFit="1" customWidth="1"/>
    <col min="3078" max="3078" width="11.85546875" style="28" bestFit="1" customWidth="1"/>
    <col min="3079" max="3079" width="13.7109375" style="28" bestFit="1" customWidth="1"/>
    <col min="3080" max="3328" width="9.140625" style="28"/>
    <col min="3329" max="3329" width="56.42578125" style="28" bestFit="1" customWidth="1"/>
    <col min="3330" max="3330" width="76.5703125" style="28" bestFit="1" customWidth="1"/>
    <col min="3331" max="3331" width="43" style="28" bestFit="1" customWidth="1"/>
    <col min="3332" max="3332" width="14.85546875" style="28" bestFit="1" customWidth="1"/>
    <col min="3333" max="3333" width="15.140625" style="28" bestFit="1" customWidth="1"/>
    <col min="3334" max="3334" width="11.85546875" style="28" bestFit="1" customWidth="1"/>
    <col min="3335" max="3335" width="13.7109375" style="28" bestFit="1" customWidth="1"/>
    <col min="3336" max="3584" width="9.140625" style="28"/>
    <col min="3585" max="3585" width="56.42578125" style="28" bestFit="1" customWidth="1"/>
    <col min="3586" max="3586" width="76.5703125" style="28" bestFit="1" customWidth="1"/>
    <col min="3587" max="3587" width="43" style="28" bestFit="1" customWidth="1"/>
    <col min="3588" max="3588" width="14.85546875" style="28" bestFit="1" customWidth="1"/>
    <col min="3589" max="3589" width="15.140625" style="28" bestFit="1" customWidth="1"/>
    <col min="3590" max="3590" width="11.85546875" style="28" bestFit="1" customWidth="1"/>
    <col min="3591" max="3591" width="13.7109375" style="28" bestFit="1" customWidth="1"/>
    <col min="3592" max="3840" width="9.140625" style="28"/>
    <col min="3841" max="3841" width="56.42578125" style="28" bestFit="1" customWidth="1"/>
    <col min="3842" max="3842" width="76.5703125" style="28" bestFit="1" customWidth="1"/>
    <col min="3843" max="3843" width="43" style="28" bestFit="1" customWidth="1"/>
    <col min="3844" max="3844" width="14.85546875" style="28" bestFit="1" customWidth="1"/>
    <col min="3845" max="3845" width="15.140625" style="28" bestFit="1" customWidth="1"/>
    <col min="3846" max="3846" width="11.85546875" style="28" bestFit="1" customWidth="1"/>
    <col min="3847" max="3847" width="13.7109375" style="28" bestFit="1" customWidth="1"/>
    <col min="3848" max="4096" width="9.140625" style="28"/>
    <col min="4097" max="4097" width="56.42578125" style="28" bestFit="1" customWidth="1"/>
    <col min="4098" max="4098" width="76.5703125" style="28" bestFit="1" customWidth="1"/>
    <col min="4099" max="4099" width="43" style="28" bestFit="1" customWidth="1"/>
    <col min="4100" max="4100" width="14.85546875" style="28" bestFit="1" customWidth="1"/>
    <col min="4101" max="4101" width="15.140625" style="28" bestFit="1" customWidth="1"/>
    <col min="4102" max="4102" width="11.85546875" style="28" bestFit="1" customWidth="1"/>
    <col min="4103" max="4103" width="13.7109375" style="28" bestFit="1" customWidth="1"/>
    <col min="4104" max="4352" width="9.140625" style="28"/>
    <col min="4353" max="4353" width="56.42578125" style="28" bestFit="1" customWidth="1"/>
    <col min="4354" max="4354" width="76.5703125" style="28" bestFit="1" customWidth="1"/>
    <col min="4355" max="4355" width="43" style="28" bestFit="1" customWidth="1"/>
    <col min="4356" max="4356" width="14.85546875" style="28" bestFit="1" customWidth="1"/>
    <col min="4357" max="4357" width="15.140625" style="28" bestFit="1" customWidth="1"/>
    <col min="4358" max="4358" width="11.85546875" style="28" bestFit="1" customWidth="1"/>
    <col min="4359" max="4359" width="13.7109375" style="28" bestFit="1" customWidth="1"/>
    <col min="4360" max="4608" width="9.140625" style="28"/>
    <col min="4609" max="4609" width="56.42578125" style="28" bestFit="1" customWidth="1"/>
    <col min="4610" max="4610" width="76.5703125" style="28" bestFit="1" customWidth="1"/>
    <col min="4611" max="4611" width="43" style="28" bestFit="1" customWidth="1"/>
    <col min="4612" max="4612" width="14.85546875" style="28" bestFit="1" customWidth="1"/>
    <col min="4613" max="4613" width="15.140625" style="28" bestFit="1" customWidth="1"/>
    <col min="4614" max="4614" width="11.85546875" style="28" bestFit="1" customWidth="1"/>
    <col min="4615" max="4615" width="13.7109375" style="28" bestFit="1" customWidth="1"/>
    <col min="4616" max="4864" width="9.140625" style="28"/>
    <col min="4865" max="4865" width="56.42578125" style="28" bestFit="1" customWidth="1"/>
    <col min="4866" max="4866" width="76.5703125" style="28" bestFit="1" customWidth="1"/>
    <col min="4867" max="4867" width="43" style="28" bestFit="1" customWidth="1"/>
    <col min="4868" max="4868" width="14.85546875" style="28" bestFit="1" customWidth="1"/>
    <col min="4869" max="4869" width="15.140625" style="28" bestFit="1" customWidth="1"/>
    <col min="4870" max="4870" width="11.85546875" style="28" bestFit="1" customWidth="1"/>
    <col min="4871" max="4871" width="13.7109375" style="28" bestFit="1" customWidth="1"/>
    <col min="4872" max="5120" width="9.140625" style="28"/>
    <col min="5121" max="5121" width="56.42578125" style="28" bestFit="1" customWidth="1"/>
    <col min="5122" max="5122" width="76.5703125" style="28" bestFit="1" customWidth="1"/>
    <col min="5123" max="5123" width="43" style="28" bestFit="1" customWidth="1"/>
    <col min="5124" max="5124" width="14.85546875" style="28" bestFit="1" customWidth="1"/>
    <col min="5125" max="5125" width="15.140625" style="28" bestFit="1" customWidth="1"/>
    <col min="5126" max="5126" width="11.85546875" style="28" bestFit="1" customWidth="1"/>
    <col min="5127" max="5127" width="13.7109375" style="28" bestFit="1" customWidth="1"/>
    <col min="5128" max="5376" width="9.140625" style="28"/>
    <col min="5377" max="5377" width="56.42578125" style="28" bestFit="1" customWidth="1"/>
    <col min="5378" max="5378" width="76.5703125" style="28" bestFit="1" customWidth="1"/>
    <col min="5379" max="5379" width="43" style="28" bestFit="1" customWidth="1"/>
    <col min="5380" max="5380" width="14.85546875" style="28" bestFit="1" customWidth="1"/>
    <col min="5381" max="5381" width="15.140625" style="28" bestFit="1" customWidth="1"/>
    <col min="5382" max="5382" width="11.85546875" style="28" bestFit="1" customWidth="1"/>
    <col min="5383" max="5383" width="13.7109375" style="28" bestFit="1" customWidth="1"/>
    <col min="5384" max="5632" width="9.140625" style="28"/>
    <col min="5633" max="5633" width="56.42578125" style="28" bestFit="1" customWidth="1"/>
    <col min="5634" max="5634" width="76.5703125" style="28" bestFit="1" customWidth="1"/>
    <col min="5635" max="5635" width="43" style="28" bestFit="1" customWidth="1"/>
    <col min="5636" max="5636" width="14.85546875" style="28" bestFit="1" customWidth="1"/>
    <col min="5637" max="5637" width="15.140625" style="28" bestFit="1" customWidth="1"/>
    <col min="5638" max="5638" width="11.85546875" style="28" bestFit="1" customWidth="1"/>
    <col min="5639" max="5639" width="13.7109375" style="28" bestFit="1" customWidth="1"/>
    <col min="5640" max="5888" width="9.140625" style="28"/>
    <col min="5889" max="5889" width="56.42578125" style="28" bestFit="1" customWidth="1"/>
    <col min="5890" max="5890" width="76.5703125" style="28" bestFit="1" customWidth="1"/>
    <col min="5891" max="5891" width="43" style="28" bestFit="1" customWidth="1"/>
    <col min="5892" max="5892" width="14.85546875" style="28" bestFit="1" customWidth="1"/>
    <col min="5893" max="5893" width="15.140625" style="28" bestFit="1" customWidth="1"/>
    <col min="5894" max="5894" width="11.85546875" style="28" bestFit="1" customWidth="1"/>
    <col min="5895" max="5895" width="13.7109375" style="28" bestFit="1" customWidth="1"/>
    <col min="5896" max="6144" width="9.140625" style="28"/>
    <col min="6145" max="6145" width="56.42578125" style="28" bestFit="1" customWidth="1"/>
    <col min="6146" max="6146" width="76.5703125" style="28" bestFit="1" customWidth="1"/>
    <col min="6147" max="6147" width="43" style="28" bestFit="1" customWidth="1"/>
    <col min="6148" max="6148" width="14.85546875" style="28" bestFit="1" customWidth="1"/>
    <col min="6149" max="6149" width="15.140625" style="28" bestFit="1" customWidth="1"/>
    <col min="6150" max="6150" width="11.85546875" style="28" bestFit="1" customWidth="1"/>
    <col min="6151" max="6151" width="13.7109375" style="28" bestFit="1" customWidth="1"/>
    <col min="6152" max="6400" width="9.140625" style="28"/>
    <col min="6401" max="6401" width="56.42578125" style="28" bestFit="1" customWidth="1"/>
    <col min="6402" max="6402" width="76.5703125" style="28" bestFit="1" customWidth="1"/>
    <col min="6403" max="6403" width="43" style="28" bestFit="1" customWidth="1"/>
    <col min="6404" max="6404" width="14.85546875" style="28" bestFit="1" customWidth="1"/>
    <col min="6405" max="6405" width="15.140625" style="28" bestFit="1" customWidth="1"/>
    <col min="6406" max="6406" width="11.85546875" style="28" bestFit="1" customWidth="1"/>
    <col min="6407" max="6407" width="13.7109375" style="28" bestFit="1" customWidth="1"/>
    <col min="6408" max="6656" width="9.140625" style="28"/>
    <col min="6657" max="6657" width="56.42578125" style="28" bestFit="1" customWidth="1"/>
    <col min="6658" max="6658" width="76.5703125" style="28" bestFit="1" customWidth="1"/>
    <col min="6659" max="6659" width="43" style="28" bestFit="1" customWidth="1"/>
    <col min="6660" max="6660" width="14.85546875" style="28" bestFit="1" customWidth="1"/>
    <col min="6661" max="6661" width="15.140625" style="28" bestFit="1" customWidth="1"/>
    <col min="6662" max="6662" width="11.85546875" style="28" bestFit="1" customWidth="1"/>
    <col min="6663" max="6663" width="13.7109375" style="28" bestFit="1" customWidth="1"/>
    <col min="6664" max="6912" width="9.140625" style="28"/>
    <col min="6913" max="6913" width="56.42578125" style="28" bestFit="1" customWidth="1"/>
    <col min="6914" max="6914" width="76.5703125" style="28" bestFit="1" customWidth="1"/>
    <col min="6915" max="6915" width="43" style="28" bestFit="1" customWidth="1"/>
    <col min="6916" max="6916" width="14.85546875" style="28" bestFit="1" customWidth="1"/>
    <col min="6917" max="6917" width="15.140625" style="28" bestFit="1" customWidth="1"/>
    <col min="6918" max="6918" width="11.85546875" style="28" bestFit="1" customWidth="1"/>
    <col min="6919" max="6919" width="13.7109375" style="28" bestFit="1" customWidth="1"/>
    <col min="6920" max="7168" width="9.140625" style="28"/>
    <col min="7169" max="7169" width="56.42578125" style="28" bestFit="1" customWidth="1"/>
    <col min="7170" max="7170" width="76.5703125" style="28" bestFit="1" customWidth="1"/>
    <col min="7171" max="7171" width="43" style="28" bestFit="1" customWidth="1"/>
    <col min="7172" max="7172" width="14.85546875" style="28" bestFit="1" customWidth="1"/>
    <col min="7173" max="7173" width="15.140625" style="28" bestFit="1" customWidth="1"/>
    <col min="7174" max="7174" width="11.85546875" style="28" bestFit="1" customWidth="1"/>
    <col min="7175" max="7175" width="13.7109375" style="28" bestFit="1" customWidth="1"/>
    <col min="7176" max="7424" width="9.140625" style="28"/>
    <col min="7425" max="7425" width="56.42578125" style="28" bestFit="1" customWidth="1"/>
    <col min="7426" max="7426" width="76.5703125" style="28" bestFit="1" customWidth="1"/>
    <col min="7427" max="7427" width="43" style="28" bestFit="1" customWidth="1"/>
    <col min="7428" max="7428" width="14.85546875" style="28" bestFit="1" customWidth="1"/>
    <col min="7429" max="7429" width="15.140625" style="28" bestFit="1" customWidth="1"/>
    <col min="7430" max="7430" width="11.85546875" style="28" bestFit="1" customWidth="1"/>
    <col min="7431" max="7431" width="13.7109375" style="28" bestFit="1" customWidth="1"/>
    <col min="7432" max="7680" width="9.140625" style="28"/>
    <col min="7681" max="7681" width="56.42578125" style="28" bestFit="1" customWidth="1"/>
    <col min="7682" max="7682" width="76.5703125" style="28" bestFit="1" customWidth="1"/>
    <col min="7683" max="7683" width="43" style="28" bestFit="1" customWidth="1"/>
    <col min="7684" max="7684" width="14.85546875" style="28" bestFit="1" customWidth="1"/>
    <col min="7685" max="7685" width="15.140625" style="28" bestFit="1" customWidth="1"/>
    <col min="7686" max="7686" width="11.85546875" style="28" bestFit="1" customWidth="1"/>
    <col min="7687" max="7687" width="13.7109375" style="28" bestFit="1" customWidth="1"/>
    <col min="7688" max="7936" width="9.140625" style="28"/>
    <col min="7937" max="7937" width="56.42578125" style="28" bestFit="1" customWidth="1"/>
    <col min="7938" max="7938" width="76.5703125" style="28" bestFit="1" customWidth="1"/>
    <col min="7939" max="7939" width="43" style="28" bestFit="1" customWidth="1"/>
    <col min="7940" max="7940" width="14.85546875" style="28" bestFit="1" customWidth="1"/>
    <col min="7941" max="7941" width="15.140625" style="28" bestFit="1" customWidth="1"/>
    <col min="7942" max="7942" width="11.85546875" style="28" bestFit="1" customWidth="1"/>
    <col min="7943" max="7943" width="13.7109375" style="28" bestFit="1" customWidth="1"/>
    <col min="7944" max="8192" width="9.140625" style="28"/>
    <col min="8193" max="8193" width="56.42578125" style="28" bestFit="1" customWidth="1"/>
    <col min="8194" max="8194" width="76.5703125" style="28" bestFit="1" customWidth="1"/>
    <col min="8195" max="8195" width="43" style="28" bestFit="1" customWidth="1"/>
    <col min="8196" max="8196" width="14.85546875" style="28" bestFit="1" customWidth="1"/>
    <col min="8197" max="8197" width="15.140625" style="28" bestFit="1" customWidth="1"/>
    <col min="8198" max="8198" width="11.85546875" style="28" bestFit="1" customWidth="1"/>
    <col min="8199" max="8199" width="13.7109375" style="28" bestFit="1" customWidth="1"/>
    <col min="8200" max="8448" width="9.140625" style="28"/>
    <col min="8449" max="8449" width="56.42578125" style="28" bestFit="1" customWidth="1"/>
    <col min="8450" max="8450" width="76.5703125" style="28" bestFit="1" customWidth="1"/>
    <col min="8451" max="8451" width="43" style="28" bestFit="1" customWidth="1"/>
    <col min="8452" max="8452" width="14.85546875" style="28" bestFit="1" customWidth="1"/>
    <col min="8453" max="8453" width="15.140625" style="28" bestFit="1" customWidth="1"/>
    <col min="8454" max="8454" width="11.85546875" style="28" bestFit="1" customWidth="1"/>
    <col min="8455" max="8455" width="13.7109375" style="28" bestFit="1" customWidth="1"/>
    <col min="8456" max="8704" width="9.140625" style="28"/>
    <col min="8705" max="8705" width="56.42578125" style="28" bestFit="1" customWidth="1"/>
    <col min="8706" max="8706" width="76.5703125" style="28" bestFit="1" customWidth="1"/>
    <col min="8707" max="8707" width="43" style="28" bestFit="1" customWidth="1"/>
    <col min="8708" max="8708" width="14.85546875" style="28" bestFit="1" customWidth="1"/>
    <col min="8709" max="8709" width="15.140625" style="28" bestFit="1" customWidth="1"/>
    <col min="8710" max="8710" width="11.85546875" style="28" bestFit="1" customWidth="1"/>
    <col min="8711" max="8711" width="13.7109375" style="28" bestFit="1" customWidth="1"/>
    <col min="8712" max="8960" width="9.140625" style="28"/>
    <col min="8961" max="8961" width="56.42578125" style="28" bestFit="1" customWidth="1"/>
    <col min="8962" max="8962" width="76.5703125" style="28" bestFit="1" customWidth="1"/>
    <col min="8963" max="8963" width="43" style="28" bestFit="1" customWidth="1"/>
    <col min="8964" max="8964" width="14.85546875" style="28" bestFit="1" customWidth="1"/>
    <col min="8965" max="8965" width="15.140625" style="28" bestFit="1" customWidth="1"/>
    <col min="8966" max="8966" width="11.85546875" style="28" bestFit="1" customWidth="1"/>
    <col min="8967" max="8967" width="13.7109375" style="28" bestFit="1" customWidth="1"/>
    <col min="8968" max="9216" width="9.140625" style="28"/>
    <col min="9217" max="9217" width="56.42578125" style="28" bestFit="1" customWidth="1"/>
    <col min="9218" max="9218" width="76.5703125" style="28" bestFit="1" customWidth="1"/>
    <col min="9219" max="9219" width="43" style="28" bestFit="1" customWidth="1"/>
    <col min="9220" max="9220" width="14.85546875" style="28" bestFit="1" customWidth="1"/>
    <col min="9221" max="9221" width="15.140625" style="28" bestFit="1" customWidth="1"/>
    <col min="9222" max="9222" width="11.85546875" style="28" bestFit="1" customWidth="1"/>
    <col min="9223" max="9223" width="13.7109375" style="28" bestFit="1" customWidth="1"/>
    <col min="9224" max="9472" width="9.140625" style="28"/>
    <col min="9473" max="9473" width="56.42578125" style="28" bestFit="1" customWidth="1"/>
    <col min="9474" max="9474" width="76.5703125" style="28" bestFit="1" customWidth="1"/>
    <col min="9475" max="9475" width="43" style="28" bestFit="1" customWidth="1"/>
    <col min="9476" max="9476" width="14.85546875" style="28" bestFit="1" customWidth="1"/>
    <col min="9477" max="9477" width="15.140625" style="28" bestFit="1" customWidth="1"/>
    <col min="9478" max="9478" width="11.85546875" style="28" bestFit="1" customWidth="1"/>
    <col min="9479" max="9479" width="13.7109375" style="28" bestFit="1" customWidth="1"/>
    <col min="9480" max="9728" width="9.140625" style="28"/>
    <col min="9729" max="9729" width="56.42578125" style="28" bestFit="1" customWidth="1"/>
    <col min="9730" max="9730" width="76.5703125" style="28" bestFit="1" customWidth="1"/>
    <col min="9731" max="9731" width="43" style="28" bestFit="1" customWidth="1"/>
    <col min="9732" max="9732" width="14.85546875" style="28" bestFit="1" customWidth="1"/>
    <col min="9733" max="9733" width="15.140625" style="28" bestFit="1" customWidth="1"/>
    <col min="9734" max="9734" width="11.85546875" style="28" bestFit="1" customWidth="1"/>
    <col min="9735" max="9735" width="13.7109375" style="28" bestFit="1" customWidth="1"/>
    <col min="9736" max="9984" width="9.140625" style="28"/>
    <col min="9985" max="9985" width="56.42578125" style="28" bestFit="1" customWidth="1"/>
    <col min="9986" max="9986" width="76.5703125" style="28" bestFit="1" customWidth="1"/>
    <col min="9987" max="9987" width="43" style="28" bestFit="1" customWidth="1"/>
    <col min="9988" max="9988" width="14.85546875" style="28" bestFit="1" customWidth="1"/>
    <col min="9989" max="9989" width="15.140625" style="28" bestFit="1" customWidth="1"/>
    <col min="9990" max="9990" width="11.85546875" style="28" bestFit="1" customWidth="1"/>
    <col min="9991" max="9991" width="13.7109375" style="28" bestFit="1" customWidth="1"/>
    <col min="9992" max="10240" width="9.140625" style="28"/>
    <col min="10241" max="10241" width="56.42578125" style="28" bestFit="1" customWidth="1"/>
    <col min="10242" max="10242" width="76.5703125" style="28" bestFit="1" customWidth="1"/>
    <col min="10243" max="10243" width="43" style="28" bestFit="1" customWidth="1"/>
    <col min="10244" max="10244" width="14.85546875" style="28" bestFit="1" customWidth="1"/>
    <col min="10245" max="10245" width="15.140625" style="28" bestFit="1" customWidth="1"/>
    <col min="10246" max="10246" width="11.85546875" style="28" bestFit="1" customWidth="1"/>
    <col min="10247" max="10247" width="13.7109375" style="28" bestFit="1" customWidth="1"/>
    <col min="10248" max="10496" width="9.140625" style="28"/>
    <col min="10497" max="10497" width="56.42578125" style="28" bestFit="1" customWidth="1"/>
    <col min="10498" max="10498" width="76.5703125" style="28" bestFit="1" customWidth="1"/>
    <col min="10499" max="10499" width="43" style="28" bestFit="1" customWidth="1"/>
    <col min="10500" max="10500" width="14.85546875" style="28" bestFit="1" customWidth="1"/>
    <col min="10501" max="10501" width="15.140625" style="28" bestFit="1" customWidth="1"/>
    <col min="10502" max="10502" width="11.85546875" style="28" bestFit="1" customWidth="1"/>
    <col min="10503" max="10503" width="13.7109375" style="28" bestFit="1" customWidth="1"/>
    <col min="10504" max="10752" width="9.140625" style="28"/>
    <col min="10753" max="10753" width="56.42578125" style="28" bestFit="1" customWidth="1"/>
    <col min="10754" max="10754" width="76.5703125" style="28" bestFit="1" customWidth="1"/>
    <col min="10755" max="10755" width="43" style="28" bestFit="1" customWidth="1"/>
    <col min="10756" max="10756" width="14.85546875" style="28" bestFit="1" customWidth="1"/>
    <col min="10757" max="10757" width="15.140625" style="28" bestFit="1" customWidth="1"/>
    <col min="10758" max="10758" width="11.85546875" style="28" bestFit="1" customWidth="1"/>
    <col min="10759" max="10759" width="13.7109375" style="28" bestFit="1" customWidth="1"/>
    <col min="10760" max="11008" width="9.140625" style="28"/>
    <col min="11009" max="11009" width="56.42578125" style="28" bestFit="1" customWidth="1"/>
    <col min="11010" max="11010" width="76.5703125" style="28" bestFit="1" customWidth="1"/>
    <col min="11011" max="11011" width="43" style="28" bestFit="1" customWidth="1"/>
    <col min="11012" max="11012" width="14.85546875" style="28" bestFit="1" customWidth="1"/>
    <col min="11013" max="11013" width="15.140625" style="28" bestFit="1" customWidth="1"/>
    <col min="11014" max="11014" width="11.85546875" style="28" bestFit="1" customWidth="1"/>
    <col min="11015" max="11015" width="13.7109375" style="28" bestFit="1" customWidth="1"/>
    <col min="11016" max="11264" width="9.140625" style="28"/>
    <col min="11265" max="11265" width="56.42578125" style="28" bestFit="1" customWidth="1"/>
    <col min="11266" max="11266" width="76.5703125" style="28" bestFit="1" customWidth="1"/>
    <col min="11267" max="11267" width="43" style="28" bestFit="1" customWidth="1"/>
    <col min="11268" max="11268" width="14.85546875" style="28" bestFit="1" customWidth="1"/>
    <col min="11269" max="11269" width="15.140625" style="28" bestFit="1" customWidth="1"/>
    <col min="11270" max="11270" width="11.85546875" style="28" bestFit="1" customWidth="1"/>
    <col min="11271" max="11271" width="13.7109375" style="28" bestFit="1" customWidth="1"/>
    <col min="11272" max="11520" width="9.140625" style="28"/>
    <col min="11521" max="11521" width="56.42578125" style="28" bestFit="1" customWidth="1"/>
    <col min="11522" max="11522" width="76.5703125" style="28" bestFit="1" customWidth="1"/>
    <col min="11523" max="11523" width="43" style="28" bestFit="1" customWidth="1"/>
    <col min="11524" max="11524" width="14.85546875" style="28" bestFit="1" customWidth="1"/>
    <col min="11525" max="11525" width="15.140625" style="28" bestFit="1" customWidth="1"/>
    <col min="11526" max="11526" width="11.85546875" style="28" bestFit="1" customWidth="1"/>
    <col min="11527" max="11527" width="13.7109375" style="28" bestFit="1" customWidth="1"/>
    <col min="11528" max="11776" width="9.140625" style="28"/>
    <col min="11777" max="11777" width="56.42578125" style="28" bestFit="1" customWidth="1"/>
    <col min="11778" max="11778" width="76.5703125" style="28" bestFit="1" customWidth="1"/>
    <col min="11779" max="11779" width="43" style="28" bestFit="1" customWidth="1"/>
    <col min="11780" max="11780" width="14.85546875" style="28" bestFit="1" customWidth="1"/>
    <col min="11781" max="11781" width="15.140625" style="28" bestFit="1" customWidth="1"/>
    <col min="11782" max="11782" width="11.85546875" style="28" bestFit="1" customWidth="1"/>
    <col min="11783" max="11783" width="13.7109375" style="28" bestFit="1" customWidth="1"/>
    <col min="11784" max="12032" width="9.140625" style="28"/>
    <col min="12033" max="12033" width="56.42578125" style="28" bestFit="1" customWidth="1"/>
    <col min="12034" max="12034" width="76.5703125" style="28" bestFit="1" customWidth="1"/>
    <col min="12035" max="12035" width="43" style="28" bestFit="1" customWidth="1"/>
    <col min="12036" max="12036" width="14.85546875" style="28" bestFit="1" customWidth="1"/>
    <col min="12037" max="12037" width="15.140625" style="28" bestFit="1" customWidth="1"/>
    <col min="12038" max="12038" width="11.85546875" style="28" bestFit="1" customWidth="1"/>
    <col min="12039" max="12039" width="13.7109375" style="28" bestFit="1" customWidth="1"/>
    <col min="12040" max="12288" width="9.140625" style="28"/>
    <col min="12289" max="12289" width="56.42578125" style="28" bestFit="1" customWidth="1"/>
    <col min="12290" max="12290" width="76.5703125" style="28" bestFit="1" customWidth="1"/>
    <col min="12291" max="12291" width="43" style="28" bestFit="1" customWidth="1"/>
    <col min="12292" max="12292" width="14.85546875" style="28" bestFit="1" customWidth="1"/>
    <col min="12293" max="12293" width="15.140625" style="28" bestFit="1" customWidth="1"/>
    <col min="12294" max="12294" width="11.85546875" style="28" bestFit="1" customWidth="1"/>
    <col min="12295" max="12295" width="13.7109375" style="28" bestFit="1" customWidth="1"/>
    <col min="12296" max="12544" width="9.140625" style="28"/>
    <col min="12545" max="12545" width="56.42578125" style="28" bestFit="1" customWidth="1"/>
    <col min="12546" max="12546" width="76.5703125" style="28" bestFit="1" customWidth="1"/>
    <col min="12547" max="12547" width="43" style="28" bestFit="1" customWidth="1"/>
    <col min="12548" max="12548" width="14.85546875" style="28" bestFit="1" customWidth="1"/>
    <col min="12549" max="12549" width="15.140625" style="28" bestFit="1" customWidth="1"/>
    <col min="12550" max="12550" width="11.85546875" style="28" bestFit="1" customWidth="1"/>
    <col min="12551" max="12551" width="13.7109375" style="28" bestFit="1" customWidth="1"/>
    <col min="12552" max="12800" width="9.140625" style="28"/>
    <col min="12801" max="12801" width="56.42578125" style="28" bestFit="1" customWidth="1"/>
    <col min="12802" max="12802" width="76.5703125" style="28" bestFit="1" customWidth="1"/>
    <col min="12803" max="12803" width="43" style="28" bestFit="1" customWidth="1"/>
    <col min="12804" max="12804" width="14.85546875" style="28" bestFit="1" customWidth="1"/>
    <col min="12805" max="12805" width="15.140625" style="28" bestFit="1" customWidth="1"/>
    <col min="12806" max="12806" width="11.85546875" style="28" bestFit="1" customWidth="1"/>
    <col min="12807" max="12807" width="13.7109375" style="28" bestFit="1" customWidth="1"/>
    <col min="12808" max="13056" width="9.140625" style="28"/>
    <col min="13057" max="13057" width="56.42578125" style="28" bestFit="1" customWidth="1"/>
    <col min="13058" max="13058" width="76.5703125" style="28" bestFit="1" customWidth="1"/>
    <col min="13059" max="13059" width="43" style="28" bestFit="1" customWidth="1"/>
    <col min="13060" max="13060" width="14.85546875" style="28" bestFit="1" customWidth="1"/>
    <col min="13061" max="13061" width="15.140625" style="28" bestFit="1" customWidth="1"/>
    <col min="13062" max="13062" width="11.85546875" style="28" bestFit="1" customWidth="1"/>
    <col min="13063" max="13063" width="13.7109375" style="28" bestFit="1" customWidth="1"/>
    <col min="13064" max="13312" width="9.140625" style="28"/>
    <col min="13313" max="13313" width="56.42578125" style="28" bestFit="1" customWidth="1"/>
    <col min="13314" max="13314" width="76.5703125" style="28" bestFit="1" customWidth="1"/>
    <col min="13315" max="13315" width="43" style="28" bestFit="1" customWidth="1"/>
    <col min="13316" max="13316" width="14.85546875" style="28" bestFit="1" customWidth="1"/>
    <col min="13317" max="13317" width="15.140625" style="28" bestFit="1" customWidth="1"/>
    <col min="13318" max="13318" width="11.85546875" style="28" bestFit="1" customWidth="1"/>
    <col min="13319" max="13319" width="13.7109375" style="28" bestFit="1" customWidth="1"/>
    <col min="13320" max="13568" width="9.140625" style="28"/>
    <col min="13569" max="13569" width="56.42578125" style="28" bestFit="1" customWidth="1"/>
    <col min="13570" max="13570" width="76.5703125" style="28" bestFit="1" customWidth="1"/>
    <col min="13571" max="13571" width="43" style="28" bestFit="1" customWidth="1"/>
    <col min="13572" max="13572" width="14.85546875" style="28" bestFit="1" customWidth="1"/>
    <col min="13573" max="13573" width="15.140625" style="28" bestFit="1" customWidth="1"/>
    <col min="13574" max="13574" width="11.85546875" style="28" bestFit="1" customWidth="1"/>
    <col min="13575" max="13575" width="13.7109375" style="28" bestFit="1" customWidth="1"/>
    <col min="13576" max="13824" width="9.140625" style="28"/>
    <col min="13825" max="13825" width="56.42578125" style="28" bestFit="1" customWidth="1"/>
    <col min="13826" max="13826" width="76.5703125" style="28" bestFit="1" customWidth="1"/>
    <col min="13827" max="13827" width="43" style="28" bestFit="1" customWidth="1"/>
    <col min="13828" max="13828" width="14.85546875" style="28" bestFit="1" customWidth="1"/>
    <col min="13829" max="13829" width="15.140625" style="28" bestFit="1" customWidth="1"/>
    <col min="13830" max="13830" width="11.85546875" style="28" bestFit="1" customWidth="1"/>
    <col min="13831" max="13831" width="13.7109375" style="28" bestFit="1" customWidth="1"/>
    <col min="13832" max="14080" width="9.140625" style="28"/>
    <col min="14081" max="14081" width="56.42578125" style="28" bestFit="1" customWidth="1"/>
    <col min="14082" max="14082" width="76.5703125" style="28" bestFit="1" customWidth="1"/>
    <col min="14083" max="14083" width="43" style="28" bestFit="1" customWidth="1"/>
    <col min="14084" max="14084" width="14.85546875" style="28" bestFit="1" customWidth="1"/>
    <col min="14085" max="14085" width="15.140625" style="28" bestFit="1" customWidth="1"/>
    <col min="14086" max="14086" width="11.85546875" style="28" bestFit="1" customWidth="1"/>
    <col min="14087" max="14087" width="13.7109375" style="28" bestFit="1" customWidth="1"/>
    <col min="14088" max="14336" width="9.140625" style="28"/>
    <col min="14337" max="14337" width="56.42578125" style="28" bestFit="1" customWidth="1"/>
    <col min="14338" max="14338" width="76.5703125" style="28" bestFit="1" customWidth="1"/>
    <col min="14339" max="14339" width="43" style="28" bestFit="1" customWidth="1"/>
    <col min="14340" max="14340" width="14.85546875" style="28" bestFit="1" customWidth="1"/>
    <col min="14341" max="14341" width="15.140625" style="28" bestFit="1" customWidth="1"/>
    <col min="14342" max="14342" width="11.85546875" style="28" bestFit="1" customWidth="1"/>
    <col min="14343" max="14343" width="13.7109375" style="28" bestFit="1" customWidth="1"/>
    <col min="14344" max="14592" width="9.140625" style="28"/>
    <col min="14593" max="14593" width="56.42578125" style="28" bestFit="1" customWidth="1"/>
    <col min="14594" max="14594" width="76.5703125" style="28" bestFit="1" customWidth="1"/>
    <col min="14595" max="14595" width="43" style="28" bestFit="1" customWidth="1"/>
    <col min="14596" max="14596" width="14.85546875" style="28" bestFit="1" customWidth="1"/>
    <col min="14597" max="14597" width="15.140625" style="28" bestFit="1" customWidth="1"/>
    <col min="14598" max="14598" width="11.85546875" style="28" bestFit="1" customWidth="1"/>
    <col min="14599" max="14599" width="13.7109375" style="28" bestFit="1" customWidth="1"/>
    <col min="14600" max="14848" width="9.140625" style="28"/>
    <col min="14849" max="14849" width="56.42578125" style="28" bestFit="1" customWidth="1"/>
    <col min="14850" max="14850" width="76.5703125" style="28" bestFit="1" customWidth="1"/>
    <col min="14851" max="14851" width="43" style="28" bestFit="1" customWidth="1"/>
    <col min="14852" max="14852" width="14.85546875" style="28" bestFit="1" customWidth="1"/>
    <col min="14853" max="14853" width="15.140625" style="28" bestFit="1" customWidth="1"/>
    <col min="14854" max="14854" width="11.85546875" style="28" bestFit="1" customWidth="1"/>
    <col min="14855" max="14855" width="13.7109375" style="28" bestFit="1" customWidth="1"/>
    <col min="14856" max="15104" width="9.140625" style="28"/>
    <col min="15105" max="15105" width="56.42578125" style="28" bestFit="1" customWidth="1"/>
    <col min="15106" max="15106" width="76.5703125" style="28" bestFit="1" customWidth="1"/>
    <col min="15107" max="15107" width="43" style="28" bestFit="1" customWidth="1"/>
    <col min="15108" max="15108" width="14.85546875" style="28" bestFit="1" customWidth="1"/>
    <col min="15109" max="15109" width="15.140625" style="28" bestFit="1" customWidth="1"/>
    <col min="15110" max="15110" width="11.85546875" style="28" bestFit="1" customWidth="1"/>
    <col min="15111" max="15111" width="13.7109375" style="28" bestFit="1" customWidth="1"/>
    <col min="15112" max="15360" width="9.140625" style="28"/>
    <col min="15361" max="15361" width="56.42578125" style="28" bestFit="1" customWidth="1"/>
    <col min="15362" max="15362" width="76.5703125" style="28" bestFit="1" customWidth="1"/>
    <col min="15363" max="15363" width="43" style="28" bestFit="1" customWidth="1"/>
    <col min="15364" max="15364" width="14.85546875" style="28" bestFit="1" customWidth="1"/>
    <col min="15365" max="15365" width="15.140625" style="28" bestFit="1" customWidth="1"/>
    <col min="15366" max="15366" width="11.85546875" style="28" bestFit="1" customWidth="1"/>
    <col min="15367" max="15367" width="13.7109375" style="28" bestFit="1" customWidth="1"/>
    <col min="15368" max="15616" width="9.140625" style="28"/>
    <col min="15617" max="15617" width="56.42578125" style="28" bestFit="1" customWidth="1"/>
    <col min="15618" max="15618" width="76.5703125" style="28" bestFit="1" customWidth="1"/>
    <col min="15619" max="15619" width="43" style="28" bestFit="1" customWidth="1"/>
    <col min="15620" max="15620" width="14.85546875" style="28" bestFit="1" customWidth="1"/>
    <col min="15621" max="15621" width="15.140625" style="28" bestFit="1" customWidth="1"/>
    <col min="15622" max="15622" width="11.85546875" style="28" bestFit="1" customWidth="1"/>
    <col min="15623" max="15623" width="13.7109375" style="28" bestFit="1" customWidth="1"/>
    <col min="15624" max="15872" width="9.140625" style="28"/>
    <col min="15873" max="15873" width="56.42578125" style="28" bestFit="1" customWidth="1"/>
    <col min="15874" max="15874" width="76.5703125" style="28" bestFit="1" customWidth="1"/>
    <col min="15875" max="15875" width="43" style="28" bestFit="1" customWidth="1"/>
    <col min="15876" max="15876" width="14.85546875" style="28" bestFit="1" customWidth="1"/>
    <col min="15877" max="15877" width="15.140625" style="28" bestFit="1" customWidth="1"/>
    <col min="15878" max="15878" width="11.85546875" style="28" bestFit="1" customWidth="1"/>
    <col min="15879" max="15879" width="13.7109375" style="28" bestFit="1" customWidth="1"/>
    <col min="15880" max="16128" width="9.140625" style="28"/>
    <col min="16129" max="16129" width="56.42578125" style="28" bestFit="1" customWidth="1"/>
    <col min="16130" max="16130" width="76.5703125" style="28" bestFit="1" customWidth="1"/>
    <col min="16131" max="16131" width="43" style="28" bestFit="1" customWidth="1"/>
    <col min="16132" max="16132" width="14.85546875" style="28" bestFit="1" customWidth="1"/>
    <col min="16133" max="16133" width="15.140625" style="28" bestFit="1" customWidth="1"/>
    <col min="16134" max="16134" width="11.85546875" style="28" bestFit="1" customWidth="1"/>
    <col min="16135" max="16135" width="13.7109375" style="28" bestFit="1" customWidth="1"/>
    <col min="16136" max="16384" width="9.140625" style="28"/>
  </cols>
  <sheetData>
    <row r="1" spans="1:11" s="24" customFormat="1" ht="23.25">
      <c r="A1" s="410" t="s">
        <v>10</v>
      </c>
      <c r="B1" s="411"/>
      <c r="C1" s="411"/>
      <c r="D1" s="411"/>
      <c r="E1" s="22"/>
      <c r="F1" s="22"/>
      <c r="G1" s="22"/>
      <c r="H1" s="23"/>
      <c r="I1" s="23"/>
      <c r="J1" s="23"/>
      <c r="K1" s="23"/>
    </row>
    <row r="2" spans="1:11" s="24" customFormat="1" ht="23.25">
      <c r="A2" s="413" t="s">
        <v>11</v>
      </c>
      <c r="B2" s="414"/>
      <c r="C2" s="414"/>
      <c r="D2" s="414"/>
      <c r="E2" s="25"/>
      <c r="F2" s="25"/>
      <c r="G2" s="25"/>
      <c r="H2" s="26"/>
      <c r="I2" s="26"/>
      <c r="J2" s="26"/>
      <c r="K2" s="26"/>
    </row>
    <row r="3" spans="1:11" ht="18.75">
      <c r="A3" s="416" t="s">
        <v>12</v>
      </c>
      <c r="B3" s="417"/>
      <c r="C3" s="417"/>
      <c r="D3" s="417"/>
      <c r="E3" s="27"/>
      <c r="F3" s="27"/>
      <c r="G3" s="27"/>
    </row>
    <row r="4" spans="1:11" ht="42" customHeight="1">
      <c r="A4" s="462" t="s">
        <v>534</v>
      </c>
      <c r="B4" s="463"/>
      <c r="C4" s="463"/>
      <c r="D4" s="463"/>
      <c r="E4" s="25"/>
      <c r="F4" s="25"/>
      <c r="G4" s="25"/>
    </row>
    <row r="5" spans="1:11" s="31" customFormat="1" ht="23.25">
      <c r="A5" s="464" t="s">
        <v>129</v>
      </c>
      <c r="B5" s="464"/>
      <c r="C5" s="464"/>
      <c r="D5" s="464"/>
      <c r="E5" s="29"/>
      <c r="F5" s="29"/>
      <c r="G5" s="29"/>
      <c r="H5" s="30"/>
      <c r="I5" s="30"/>
      <c r="J5" s="30"/>
      <c r="K5" s="30"/>
    </row>
    <row r="6" spans="1:11" s="35" customFormat="1" ht="18.75">
      <c r="A6" s="32" t="s">
        <v>130</v>
      </c>
      <c r="B6" s="32" t="s">
        <v>131</v>
      </c>
      <c r="C6" s="32" t="s">
        <v>132</v>
      </c>
      <c r="D6" s="32" t="s">
        <v>133</v>
      </c>
      <c r="E6" s="33"/>
      <c r="F6" s="33"/>
      <c r="G6" s="33"/>
      <c r="H6" s="34"/>
      <c r="I6" s="34"/>
      <c r="J6" s="34"/>
      <c r="K6" s="34"/>
    </row>
    <row r="7" spans="1:11" s="35" customFormat="1" ht="18.75">
      <c r="A7" s="32" t="s">
        <v>134</v>
      </c>
      <c r="B7" s="32" t="s">
        <v>135</v>
      </c>
      <c r="C7" s="32" t="s">
        <v>136</v>
      </c>
      <c r="D7" s="32">
        <v>14.9</v>
      </c>
      <c r="E7" s="33"/>
      <c r="F7" s="33"/>
      <c r="G7" s="33"/>
      <c r="H7" s="34"/>
      <c r="I7" s="34"/>
      <c r="J7" s="34"/>
      <c r="K7" s="34"/>
    </row>
    <row r="8" spans="1:11" s="35" customFormat="1" ht="18.75">
      <c r="A8" s="32" t="s">
        <v>137</v>
      </c>
      <c r="B8" s="32" t="s">
        <v>138</v>
      </c>
      <c r="C8" s="32" t="s">
        <v>139</v>
      </c>
      <c r="D8" s="32">
        <v>5.8</v>
      </c>
      <c r="E8" s="33"/>
      <c r="F8" s="33"/>
      <c r="G8" s="33"/>
      <c r="H8" s="34"/>
      <c r="I8" s="34"/>
      <c r="J8" s="34"/>
      <c r="K8" s="34"/>
    </row>
    <row r="9" spans="1:11" s="35" customFormat="1" ht="18.75">
      <c r="A9" s="32" t="s">
        <v>140</v>
      </c>
      <c r="B9" s="32" t="s">
        <v>141</v>
      </c>
      <c r="C9" s="32" t="s">
        <v>139</v>
      </c>
      <c r="D9" s="32">
        <v>25.1</v>
      </c>
      <c r="E9" s="33"/>
      <c r="F9" s="33"/>
      <c r="G9" s="33"/>
      <c r="H9" s="34"/>
      <c r="I9" s="34"/>
      <c r="J9" s="34"/>
      <c r="K9" s="34"/>
    </row>
    <row r="10" spans="1:11" s="31" customFormat="1" ht="23.25">
      <c r="A10" s="32" t="s">
        <v>142</v>
      </c>
      <c r="B10" s="32" t="s">
        <v>143</v>
      </c>
      <c r="C10" s="32" t="s">
        <v>139</v>
      </c>
      <c r="D10" s="32">
        <v>30.05</v>
      </c>
      <c r="E10" s="36"/>
      <c r="F10" s="36"/>
      <c r="G10" s="36"/>
      <c r="H10" s="30"/>
      <c r="I10" s="30"/>
      <c r="J10" s="30"/>
      <c r="K10" s="30"/>
    </row>
    <row r="11" spans="1:11" s="31" customFormat="1" ht="23.25">
      <c r="A11" s="32" t="s">
        <v>144</v>
      </c>
      <c r="B11" s="32" t="s">
        <v>145</v>
      </c>
      <c r="C11" s="32" t="s">
        <v>139</v>
      </c>
      <c r="D11" s="32">
        <v>15.1</v>
      </c>
      <c r="E11" s="36"/>
      <c r="F11" s="36"/>
      <c r="G11" s="36"/>
      <c r="H11" s="30"/>
      <c r="I11" s="30"/>
      <c r="J11" s="30"/>
      <c r="K11" s="30"/>
    </row>
    <row r="12" spans="1:11" s="31" customFormat="1" ht="23.25">
      <c r="A12" s="37"/>
      <c r="B12" s="36"/>
      <c r="C12" s="32" t="s">
        <v>146</v>
      </c>
      <c r="D12" s="32">
        <f>AVERAGE(D7:D11)</f>
        <v>18.189999999999998</v>
      </c>
      <c r="E12" s="36"/>
      <c r="F12" s="36"/>
      <c r="G12" s="36"/>
      <c r="H12" s="30"/>
      <c r="I12" s="30"/>
      <c r="J12" s="30"/>
      <c r="K12" s="30"/>
    </row>
    <row r="13" spans="1:11" ht="18.75">
      <c r="A13" s="38"/>
      <c r="C13" s="32" t="s">
        <v>147</v>
      </c>
      <c r="D13" s="32">
        <f>MEDIAN(D7:D11)</f>
        <v>15.1</v>
      </c>
    </row>
    <row r="14" spans="1:11" ht="18.75">
      <c r="A14" s="38"/>
      <c r="C14" s="32" t="s">
        <v>148</v>
      </c>
      <c r="D14" s="32" t="s">
        <v>149</v>
      </c>
    </row>
    <row r="15" spans="1:11">
      <c r="A15" s="40"/>
      <c r="B15" s="41"/>
      <c r="C15" s="41"/>
      <c r="D15" s="41"/>
      <c r="E15" s="42"/>
      <c r="F15" s="42"/>
      <c r="G15" s="42"/>
    </row>
    <row r="16" spans="1:11" ht="15.75">
      <c r="A16" s="43"/>
      <c r="B16" s="43"/>
      <c r="C16" s="43"/>
      <c r="D16" s="43"/>
      <c r="E16" s="44"/>
      <c r="F16" s="44"/>
      <c r="G16" s="44"/>
    </row>
    <row r="17" spans="1:7" ht="15.75">
      <c r="A17" s="45" t="s">
        <v>150</v>
      </c>
      <c r="B17" s="43"/>
      <c r="C17" s="43"/>
      <c r="D17" s="43"/>
      <c r="E17" s="44"/>
      <c r="F17" s="44"/>
      <c r="G17" s="44"/>
    </row>
  </sheetData>
  <mergeCells count="5">
    <mergeCell ref="A1:D1"/>
    <mergeCell ref="A2:D2"/>
    <mergeCell ref="A3:D3"/>
    <mergeCell ref="A4:D4"/>
    <mergeCell ref="A5:D5"/>
  </mergeCells>
  <printOptions horizontalCentered="1"/>
  <pageMargins left="0.19685039370078741" right="0.19685039370078741" top="0.78740157480314965" bottom="0.78740157480314965" header="0.31496062992125984" footer="0.31496062992125984"/>
  <pageSetup paperSize="9" scale="53" orientation="portrait" r:id="rId1"/>
  <colBreaks count="1" manualBreakCount="1">
    <brk id="4" max="1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9</vt:i4>
      </vt:variant>
      <vt:variant>
        <vt:lpstr>Intervalos nomeados</vt:lpstr>
      </vt:variant>
      <vt:variant>
        <vt:i4>9</vt:i4>
      </vt:variant>
    </vt:vector>
  </HeadingPairs>
  <TitlesOfParts>
    <vt:vector size="18" baseType="lpstr">
      <vt:lpstr>CRONOGRAMA FISICO FINANCEIRO</vt:lpstr>
      <vt:lpstr>MEMORIA DE CÁLCULO</vt:lpstr>
      <vt:lpstr> ORÇAMENTO BASE </vt:lpstr>
      <vt:lpstr>ORÇAMENTO BASE CAPE E RECAPE</vt:lpstr>
      <vt:lpstr>RESUMO GERAL</vt:lpstr>
      <vt:lpstr>COMPOSIÇÕES</vt:lpstr>
      <vt:lpstr>BDI </vt:lpstr>
      <vt:lpstr>Plan1</vt:lpstr>
      <vt:lpstr>ESTIMATIVA DE DMTS</vt:lpstr>
      <vt:lpstr>' ORÇAMENTO BASE '!Area_de_impressao</vt:lpstr>
      <vt:lpstr>'BDI '!Area_de_impressao</vt:lpstr>
      <vt:lpstr>COMPOSIÇÕES!Area_de_impressao</vt:lpstr>
      <vt:lpstr>'CRONOGRAMA FISICO FINANCEIRO'!Area_de_impressao</vt:lpstr>
      <vt:lpstr>'ESTIMATIVA DE DMTS'!Area_de_impressao</vt:lpstr>
      <vt:lpstr>'MEMORIA DE CÁLCULO'!Area_de_impressao</vt:lpstr>
      <vt:lpstr>'ORÇAMENTO BASE CAPE E RECAPE'!Area_de_impressao</vt:lpstr>
      <vt:lpstr>'RESUMO GERAL'!Area_de_impressao</vt:lpstr>
      <vt:lpstr>COMPOSIÇÕES!Titulos_de_impressao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bonini</dc:creator>
  <cp:lastModifiedBy>INFO-088776</cp:lastModifiedBy>
  <cp:lastPrinted>2024-08-23T15:03:36Z</cp:lastPrinted>
  <dcterms:created xsi:type="dcterms:W3CDTF">2013-03-08T10:47:06Z</dcterms:created>
  <dcterms:modified xsi:type="dcterms:W3CDTF">2024-08-29T11:58:42Z</dcterms:modified>
</cp:coreProperties>
</file>