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EMORIAIS-ORÇAMENTOS\2024\PACOTE DE RUAS 05\"/>
    </mc:Choice>
  </mc:AlternateContent>
  <bookViews>
    <workbookView xWindow="0" yWindow="0" windowWidth="24000" windowHeight="8745" tabRatio="854" activeTab="2"/>
  </bookViews>
  <sheets>
    <sheet name="ORÇAMENTO" sheetId="11" r:id="rId1"/>
    <sheet name="MEMÓRIA QUANTITATIVOS" sheetId="14" r:id="rId2"/>
    <sheet name="CRONOGRAMA FÍSICO FINANCEIRO" sheetId="19" r:id="rId3"/>
    <sheet name="BDI " sheetId="15" state="hidden" r:id="rId4"/>
    <sheet name="ESTIMATIVA DE DMTS" sheetId="16" state="hidden" r:id="rId5"/>
  </sheets>
  <definedNames>
    <definedName name="_xlnm.Print_Area" localSheetId="3">'BDI '!$A$1:$D$30</definedName>
    <definedName name="_xlnm.Print_Area" localSheetId="4">'ESTIMATIVA DE DMTS'!$A$1:$D$17</definedName>
    <definedName name="_xlnm.Print_Area" localSheetId="1">'MEMÓRIA QUANTITATIVOS'!$A$1:$L$45</definedName>
    <definedName name="_xlnm.Print_Area" localSheetId="0">ORÇAMENTO!$A$1:$L$49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24" i="11" l="1"/>
  <c r="N25" i="11" s="1"/>
  <c r="A4" i="16" l="1"/>
  <c r="D12" i="16" l="1"/>
  <c r="D13" i="16"/>
  <c r="G9" i="15"/>
  <c r="H9" i="15" s="1"/>
  <c r="G10" i="15"/>
  <c r="H10" i="15" s="1"/>
  <c r="G11" i="15"/>
  <c r="H11" i="15" s="1"/>
  <c r="G12" i="15"/>
  <c r="H12" i="15" s="1"/>
  <c r="G13" i="15"/>
  <c r="H13" i="15" s="1"/>
  <c r="D14" i="15"/>
  <c r="D24" i="15" s="1"/>
  <c r="G20" i="15"/>
  <c r="A8" i="14" l="1"/>
  <c r="A8" i="11"/>
  <c r="A7" i="14"/>
  <c r="A7" i="11"/>
  <c r="A5" i="14"/>
  <c r="A5" i="11"/>
  <c r="A6" i="14"/>
  <c r="A6" i="11"/>
</calcChain>
</file>

<file path=xl/sharedStrings.xml><?xml version="1.0" encoding="utf-8"?>
<sst xmlns="http://schemas.openxmlformats.org/spreadsheetml/2006/main" count="399" uniqueCount="190">
  <si>
    <t>Item</t>
  </si>
  <si>
    <t>Descrição dos Serviços</t>
  </si>
  <si>
    <t>Unid.</t>
  </si>
  <si>
    <t>Quant.</t>
  </si>
  <si>
    <t>MEMÓRIA</t>
  </si>
  <si>
    <t>UND</t>
  </si>
  <si>
    <t>Município de Campo Bom</t>
  </si>
  <si>
    <t>Estado do Rio Grande do Sul – Brasil</t>
  </si>
  <si>
    <t>Secretaria Municipal de Obras, Planejamento e  Serviços Urbanos</t>
  </si>
  <si>
    <t xml:space="preserve">REFERÊNCIA </t>
  </si>
  <si>
    <t>REFERÊNCIA</t>
  </si>
  <si>
    <t xml:space="preserve">Área conf.projeto. Extensão do capeamento e recapeamento x largura da rua+encaixes </t>
  </si>
  <si>
    <t>Cada equipamento 0,30h</t>
  </si>
  <si>
    <t>COMPOSIÇÃO DE BDI</t>
  </si>
  <si>
    <t>DESCRIÇÃO ANALÍTICA</t>
  </si>
  <si>
    <t>AC</t>
  </si>
  <si>
    <t>Administração central</t>
  </si>
  <si>
    <t>S + G</t>
  </si>
  <si>
    <t xml:space="preserve">Seguro Garantia </t>
  </si>
  <si>
    <t>R</t>
  </si>
  <si>
    <t>Risco</t>
  </si>
  <si>
    <t>DF</t>
  </si>
  <si>
    <t>Depesas Financeiras</t>
  </si>
  <si>
    <t>L</t>
  </si>
  <si>
    <t>Lucro</t>
  </si>
  <si>
    <t>I</t>
  </si>
  <si>
    <t>Taxa Representativa de Tributos (PIS+COFINS+ISSQN+CPRB)</t>
  </si>
  <si>
    <t>6.1</t>
  </si>
  <si>
    <t>PIS</t>
  </si>
  <si>
    <t>6.2</t>
  </si>
  <si>
    <t>COFINS</t>
  </si>
  <si>
    <t>6.3</t>
  </si>
  <si>
    <t>CPRB</t>
  </si>
  <si>
    <t>Contribuição Previdenciária sobre a Receita Bruta</t>
  </si>
  <si>
    <t>6.4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</si>
  <si>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</si>
  <si>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</si>
  <si>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</si>
  <si>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</si>
  <si>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</si>
  <si>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>% Mão de Obra em relação ao valor total da obra (0,2%)</t>
  </si>
  <si>
    <t/>
  </si>
  <si>
    <t>ESTIMATIVA DE DMTS</t>
  </si>
  <si>
    <t>USINAS CBUQ/ CENTRAL DE BRITAGEM</t>
  </si>
  <si>
    <t>LOCAL DE REFERÊNCIA</t>
  </si>
  <si>
    <t>DESTINO</t>
  </si>
  <si>
    <t>DMT (KM)</t>
  </si>
  <si>
    <t>RIO BONITO</t>
  </si>
  <si>
    <t>RUA TILÁPIA, 160 ESTÂNCIA VELHA</t>
  </si>
  <si>
    <t>AV BRASIL, 3697, CAMPO BOM</t>
  </si>
  <si>
    <t xml:space="preserve"> AGCM</t>
  </si>
  <si>
    <t>JOÃO PEDRO DIAS, 4150, CAMPO BOM</t>
  </si>
  <si>
    <t>AV BRASIL, 3697 CAMPO BOM</t>
  </si>
  <si>
    <t>CONCREPEDRA</t>
  </si>
  <si>
    <t>ESTRADA HENRIQUE CLOSS, GRAVATAÍ</t>
  </si>
  <si>
    <t>TONIOLO BUSNELLO</t>
  </si>
  <si>
    <t>RUA REINALDO LEOPOLDINA DE SOUSA, 555, PORTÃO</t>
  </si>
  <si>
    <t>SULTEPA/INCOPEL</t>
  </si>
  <si>
    <t>RUA FLORIANÓPOLOIS , 1000, ESTÂNCIA VELHA</t>
  </si>
  <si>
    <t>MÉDIA</t>
  </si>
  <si>
    <t>MEDIANA</t>
  </si>
  <si>
    <t xml:space="preserve">DMT ADOTADA </t>
  </si>
  <si>
    <t>15 KM</t>
  </si>
  <si>
    <t>1 - OBJETO:  Empreitada global com medições por custo unitário com fornecimento de material, equipamentos, mão de obra e responsabilidade técnica no capeamento asfáltico na Rua Fernando Miguel Weber, Evandro Muller Dias e A J Renner no município de Campo Bom.</t>
  </si>
  <si>
    <t>Volume considerando área de projeto de capeamento multiplicada pela espesssura de 2 cm</t>
  </si>
  <si>
    <t>Volume  área do projeto de capeamento +  recapeamentodo x  empolamento de 30 porcento</t>
  </si>
  <si>
    <t>MAT. + M.O</t>
  </si>
  <si>
    <t>MAT.</t>
  </si>
  <si>
    <t>MO</t>
  </si>
  <si>
    <t>TOTAL MAT.</t>
  </si>
  <si>
    <t>TOTAL MO</t>
  </si>
  <si>
    <t>QUANT.</t>
  </si>
  <si>
    <t>TOTAL GERAL</t>
  </si>
  <si>
    <t>CAMPO BOM , DEZEMBRO DE 2019</t>
  </si>
  <si>
    <t>TOTAL M.O</t>
  </si>
  <si>
    <t>*COMPOSIÇÃO AUXILIAR</t>
  </si>
  <si>
    <t>Uma placa de 1,20m x 2,40m</t>
  </si>
  <si>
    <t>PREÇO COM BDI (25,6%)</t>
  </si>
  <si>
    <t>PREÇO TOTAL</t>
  </si>
  <si>
    <t xml:space="preserve">Área conf.projeto. Extensão do  capeamento x largura da rua+encaixes </t>
  </si>
  <si>
    <t xml:space="preserve">PLANILHA DE ORÇAMENTO </t>
  </si>
  <si>
    <t xml:space="preserve">MEMÓRIA DE CÁLCULO QUANTITATIVOS </t>
  </si>
  <si>
    <t>não previsto</t>
  </si>
  <si>
    <t>estimativa</t>
  </si>
  <si>
    <t>Pintura de eixo viário sobre asfalto com tinta retrorrefletiva a base de resina acrílica com microesferas de vidro, aplicação mecânica com demarcadora autopropelida.</t>
  </si>
  <si>
    <t>M</t>
  </si>
  <si>
    <t>Pintura de símbolos e textos com tinta acrílica, demarcação com fita adesica e aplicação com rolo</t>
  </si>
  <si>
    <t>Pintura de faixa de pedrestre - tinta retrorefletiva a base de resina acrílica com microesferas de vidro - e = 0,30 cm - aplicação manual</t>
  </si>
  <si>
    <t xml:space="preserve">Pintura de meio-fio com tinta branca a base de cal (caiação). </t>
  </si>
  <si>
    <t>SICRO-5213440</t>
  </si>
  <si>
    <t>Fornecimento e Implantação de placa de regulamentação em aço, diâmetro = 0,60m</t>
  </si>
  <si>
    <t>SICRO-5213445</t>
  </si>
  <si>
    <t>Fornecimento e Implantação de placa de regulamentação em aço (R1), lado = 0,33m - Pelicula retrorefletiva Tipo I e SI</t>
  </si>
  <si>
    <t>SICRO-5213464</t>
  </si>
  <si>
    <t>Fornecimento e Implantação de placa de advertência em aço, lado = 0,60m</t>
  </si>
  <si>
    <t>SICRO-5213863</t>
  </si>
  <si>
    <t>Fornecimento e Implantação de suporte metálico para placa de regulamentação em aço, diâmetro = 0,60m</t>
  </si>
  <si>
    <t>SICRO-5213856</t>
  </si>
  <si>
    <t>Fornecimento e Implantação de suporte metálico para placa de regulamentação em aço (R1), lado = 0,33m</t>
  </si>
  <si>
    <t>Fornecimento e Implantação de suporte metálico para placa de advertência em aço, lado = 0,60m</t>
  </si>
  <si>
    <t>SICRO-5213360</t>
  </si>
  <si>
    <t>Tacha refletiva bidirecional</t>
  </si>
  <si>
    <t>Auxiliar de laboratório</t>
  </si>
  <si>
    <t>H</t>
  </si>
  <si>
    <t>Técnico de laboratório</t>
  </si>
  <si>
    <t>Topografo com encargos complementares</t>
  </si>
  <si>
    <t>Auxiliar de topógrafo com encargos complementares</t>
  </si>
  <si>
    <t>Execução de meio-fio pré-moldado de concreto (1,00x0,30x0,13x0,15), inclus. carga, transporte</t>
  </si>
  <si>
    <t>SICRO-E9666</t>
  </si>
  <si>
    <t>Transporte equip. obra-gr.porte</t>
  </si>
  <si>
    <t>SICRO-A9311</t>
  </si>
  <si>
    <t xml:space="preserve">Transporte equip. obra-md.porte </t>
  </si>
  <si>
    <t>auxiliar 03</t>
  </si>
  <si>
    <t xml:space="preserve">Sinalização com fita fixada em cone plástico, incluindo cone. </t>
  </si>
  <si>
    <t>Placa de obra 1,20x2,40</t>
  </si>
  <si>
    <t>auxiliar 09</t>
  </si>
  <si>
    <t>Execução de pintura de ligação com emulsão asfáltica rr-2c</t>
  </si>
  <si>
    <t>Execução de pavimento com aplicação de concreto asfáltico, camada de rolamento - (espessura 04cm)</t>
  </si>
  <si>
    <t>Transporte de CBUQ para DMT 15 km, peso espec.compact: 2,5t/m3</t>
  </si>
  <si>
    <t>Fresagem de pavimento asfáltico exclusive transporte (até 5 cm)</t>
  </si>
  <si>
    <t>M2</t>
  </si>
  <si>
    <t>Transporte de material fresado para Bota-Fora (DMT = 5 km)</t>
  </si>
  <si>
    <t>M3</t>
  </si>
  <si>
    <t>Execução de pavimento com aplicação de concreto asfáltico, camada de rolamento - (espessura 03cm)</t>
  </si>
  <si>
    <t>ADMINSTRAÇÃO LOCAL</t>
  </si>
  <si>
    <t>1.1</t>
  </si>
  <si>
    <t>1.2</t>
  </si>
  <si>
    <t>1.3</t>
  </si>
  <si>
    <t>SERVIÇOS PRELIMINARES</t>
  </si>
  <si>
    <t>2.1</t>
  </si>
  <si>
    <t>PAVIMENTAÇÃO (CAPEAMENTO-RECAPEAMENTO)</t>
  </si>
  <si>
    <t>3.1</t>
  </si>
  <si>
    <t>Capina, Varrição e Limpeza do pavimento</t>
  </si>
  <si>
    <t>3.2</t>
  </si>
  <si>
    <t>3.3</t>
  </si>
  <si>
    <t xml:space="preserve">
Execução de pavimento com aplicação de concreto asfáltico, camada de binder - exclusive carga e transporte.(regularização 02 cm)
</t>
  </si>
  <si>
    <t>3.4</t>
  </si>
  <si>
    <t>3.5</t>
  </si>
  <si>
    <t>3.6</t>
  </si>
  <si>
    <t>3.7</t>
  </si>
  <si>
    <t>3.8</t>
  </si>
  <si>
    <t>SINALIZAÇÃO</t>
  </si>
  <si>
    <t>4.1</t>
  </si>
  <si>
    <t>4.2</t>
  </si>
  <si>
    <t>4.3</t>
  </si>
  <si>
    <t>4.4</t>
  </si>
  <si>
    <t>4.5</t>
  </si>
  <si>
    <t>4.6</t>
  </si>
  <si>
    <t>4.7</t>
  </si>
  <si>
    <t>4.8</t>
  </si>
  <si>
    <t>SERVIÇOS COMPLEMENTARES (CONTROLE TECNOLÓGICO)</t>
  </si>
  <si>
    <t>5.1</t>
  </si>
  <si>
    <t>5.2</t>
  </si>
  <si>
    <t>5.3</t>
  </si>
  <si>
    <t>5.4</t>
  </si>
  <si>
    <t>4.9</t>
  </si>
  <si>
    <t>4.10</t>
  </si>
  <si>
    <t>4.11</t>
  </si>
  <si>
    <t>4.12</t>
  </si>
  <si>
    <t>5.5</t>
  </si>
  <si>
    <t>CUSTO UNITÁRIO</t>
  </si>
  <si>
    <t>Execução de pavimento com aplicação de concreto asfáltico, camada de binder -(regularização 02 cm)</t>
  </si>
  <si>
    <t>auxiliar 01</t>
  </si>
  <si>
    <t>auxiliar 04</t>
  </si>
  <si>
    <t>auxiliar 10</t>
  </si>
  <si>
    <t>CAPEAMENTO ASFÁLTICO</t>
  </si>
  <si>
    <t>Área conf. Projeto x 0,02</t>
  </si>
  <si>
    <t>Área conf. Projeto x 0,03</t>
  </si>
  <si>
    <t>SICRO-5213362</t>
  </si>
  <si>
    <t>Tachão refletivo em plástico injetado - bidirecional - fornecimento e colocação</t>
  </si>
  <si>
    <t>REFERÊNCIA SICRO 04/2024 / SINAPI  06/2024 /MO DESONERADA</t>
  </si>
  <si>
    <t>ENCARGOS SOCIAIS 83,34%</t>
  </si>
  <si>
    <t>M3XKM</t>
  </si>
  <si>
    <t>RUA MONTEIRO LOBATO</t>
  </si>
  <si>
    <t>RUA DAS FLORES ATÉ RUA JOÃO CORREA</t>
  </si>
  <si>
    <t>1 - OBJETO: Fornecimento de material, mão de obra, equipamentos e responsabilidade técnica na implantação de drenagem pluvial, terraplanagem, pavimentação com blocos de concreto e capeamento asfáltico em diversas ruas do município de Campo Bom</t>
  </si>
  <si>
    <t xml:space="preserve">conforme projeto </t>
  </si>
  <si>
    <t>PROJETO:</t>
  </si>
  <si>
    <t>LOCAL:</t>
  </si>
  <si>
    <t>TRECHO:</t>
  </si>
  <si>
    <t>ÁREA (m²):</t>
  </si>
  <si>
    <t xml:space="preserve">CRONOGRAMA FÍSICO FINANCEIRO </t>
  </si>
  <si>
    <t>1º MÊS</t>
  </si>
  <si>
    <t>2º MÊS</t>
  </si>
  <si>
    <t>3º MÊS</t>
  </si>
  <si>
    <t>TOTAL</t>
  </si>
  <si>
    <t>VALOR</t>
  </si>
  <si>
    <t>PERCENTUAL</t>
  </si>
  <si>
    <t>Volume  área do projeto de capeamento x  empolamento de 30 porcento*DMT</t>
  </si>
  <si>
    <t>Área conf.projeto. Extensão do capeamento x largura da rua+encaixes*2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</si>
</sst>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0.000"/>
  </numFmts>
  <fonts count="4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Times New Roman"/>
      <family val="1"/>
    </font>
    <font>
      <b/>
      <sz val="18"/>
      <color indexed="8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B050"/>
      <name val="Times New Roman"/>
      <family val="1"/>
    </font>
    <font>
      <b/>
      <sz val="16"/>
      <color theme="1"/>
      <name val="Times New Roman"/>
      <family val="1"/>
    </font>
    <font>
      <sz val="10"/>
      <color indexed="8"/>
      <name val="Arial"/>
      <family val="2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 tint="-4.9989318521683403E-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8">
    <xf numFmtId="0" fontId="0" fillId="0" borderId="0"/>
    <xf numFmtId="164" fontId="3" fillId="0" borderId="0" applyFont="0" applyFill="0" applyBorder="0" applyAlignment="0" applyProtection="0"/>
    <xf numFmtId="44" fontId="23" fillId="0" borderId="0" applyFont="0" applyFill="0" applyBorder="0" applyAlignment="0" applyProtection="0"/>
    <xf numFmtId="0" fontId="3" fillId="0" borderId="0"/>
    <xf numFmtId="0" fontId="23" fillId="0" borderId="0"/>
    <xf numFmtId="9" fontId="23" fillId="0" borderId="0" applyFont="0" applyFill="0" applyBorder="0" applyAlignment="0" applyProtection="0"/>
    <xf numFmtId="9" fontId="14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4" fillId="0" borderId="0" applyFont="0" applyFill="0" applyBorder="0" applyAlignment="0" applyProtection="0"/>
    <xf numFmtId="43" fontId="14" fillId="0" borderId="0" applyFont="0" applyFill="0" applyBorder="0" applyAlignment="0" applyProtection="0"/>
    <xf numFmtId="43" fontId="3" fillId="0" borderId="0" applyFont="0" applyFill="0" applyBorder="0" applyAlignment="0" applyProtection="0"/>
    <xf numFmtId="43" fontId="23" fillId="0" borderId="0" applyFont="0" applyFill="0" applyBorder="0" applyAlignment="0" applyProtection="0"/>
    <xf numFmtId="0" fontId="41" fillId="0" borderId="0"/>
    <xf numFmtId="0" fontId="3" fillId="0" borderId="0"/>
  </cellStyleXfs>
  <cellXfs count="281">
    <xf numFmtId="0" fontId="0" fillId="0" borderId="0" xfId="0"/>
    <xf numFmtId="0" fontId="0" fillId="0" borderId="0" xfId="0" applyBorder="1"/>
    <xf numFmtId="43" fontId="0" fillId="0" borderId="0" xfId="0" applyNumberFormat="1"/>
    <xf numFmtId="165" fontId="0" fillId="0" borderId="0" xfId="0" applyNumberFormat="1"/>
    <xf numFmtId="0" fontId="7" fillId="0" borderId="0" xfId="0" applyFont="1" applyBorder="1" applyAlignment="1">
      <alignment horizontal="left" wrapText="1"/>
    </xf>
    <xf numFmtId="0" fontId="26" fillId="0" borderId="0" xfId="4" applyFont="1"/>
    <xf numFmtId="0" fontId="27" fillId="3" borderId="0" xfId="4" applyFont="1" applyFill="1" applyBorder="1" applyAlignment="1"/>
    <xf numFmtId="0" fontId="26" fillId="0" borderId="0" xfId="4" applyFont="1" applyBorder="1"/>
    <xf numFmtId="0" fontId="28" fillId="3" borderId="0" xfId="4" applyFont="1" applyFill="1" applyBorder="1" applyAlignment="1"/>
    <xf numFmtId="0" fontId="11" fillId="5" borderId="0" xfId="4" applyFont="1" applyFill="1" applyBorder="1" applyAlignment="1">
      <alignment horizontal="center" vertical="center"/>
    </xf>
    <xf numFmtId="0" fontId="11" fillId="2" borderId="0" xfId="4" applyFont="1" applyFill="1" applyBorder="1" applyAlignment="1">
      <alignment horizontal="center"/>
    </xf>
    <xf numFmtId="2" fontId="0" fillId="0" borderId="0" xfId="0" applyNumberFormat="1" applyBorder="1"/>
    <xf numFmtId="2" fontId="0" fillId="0" borderId="0" xfId="0" applyNumberFormat="1"/>
    <xf numFmtId="0" fontId="26" fillId="0" borderId="0" xfId="4" applyFont="1" applyAlignment="1">
      <alignment horizontal="center"/>
    </xf>
    <xf numFmtId="0" fontId="0" fillId="0" borderId="0" xfId="0" applyFill="1" applyBorder="1"/>
    <xf numFmtId="0" fontId="29" fillId="0" borderId="1" xfId="0" applyFont="1" applyFill="1" applyBorder="1" applyAlignment="1">
      <alignment horizontal="left" vertical="center" wrapText="1"/>
    </xf>
    <xf numFmtId="0" fontId="29" fillId="0" borderId="0" xfId="0" applyFont="1" applyFill="1" applyBorder="1" applyAlignment="1">
      <alignment horizontal="left" vertical="center" wrapText="1"/>
    </xf>
    <xf numFmtId="0" fontId="29" fillId="6" borderId="0" xfId="0" applyFont="1" applyFill="1" applyBorder="1" applyAlignment="1">
      <alignment horizontal="left" vertical="center" wrapText="1"/>
    </xf>
    <xf numFmtId="0" fontId="9" fillId="0" borderId="0" xfId="0" applyFont="1" applyBorder="1"/>
    <xf numFmtId="0" fontId="9" fillId="0" borderId="0" xfId="0" applyFont="1"/>
    <xf numFmtId="0" fontId="9" fillId="0" borderId="0" xfId="0" applyFont="1" applyBorder="1" applyAlignment="1">
      <alignment horizontal="center"/>
    </xf>
    <xf numFmtId="0" fontId="9" fillId="0" borderId="0" xfId="0" applyFont="1" applyAlignment="1">
      <alignment horizontal="center"/>
    </xf>
    <xf numFmtId="0" fontId="29" fillId="6" borderId="0" xfId="0" applyFont="1" applyFill="1" applyBorder="1" applyAlignment="1">
      <alignment horizontal="left" vertical="center"/>
    </xf>
    <xf numFmtId="0" fontId="26" fillId="6" borderId="0" xfId="4" applyFont="1" applyFill="1"/>
    <xf numFmtId="0" fontId="28" fillId="6" borderId="0" xfId="4" applyFont="1" applyFill="1" applyBorder="1" applyAlignment="1"/>
    <xf numFmtId="0" fontId="28" fillId="3" borderId="0" xfId="4" applyFont="1" applyFill="1" applyBorder="1" applyAlignment="1">
      <alignment horizontal="center"/>
    </xf>
    <xf numFmtId="0" fontId="8" fillId="6" borderId="1" xfId="0" applyFont="1" applyFill="1" applyBorder="1" applyAlignment="1">
      <alignment horizontal="center" vertical="top"/>
    </xf>
    <xf numFmtId="0" fontId="4" fillId="3" borderId="0" xfId="0" applyFont="1" applyFill="1" applyBorder="1" applyAlignment="1"/>
    <xf numFmtId="0" fontId="18" fillId="0" borderId="0" xfId="4" applyFont="1" applyFill="1" applyBorder="1" applyAlignment="1"/>
    <xf numFmtId="0" fontId="19" fillId="0" borderId="0" xfId="4" applyFont="1" applyFill="1" applyBorder="1" applyAlignment="1" applyProtection="1">
      <alignment vertical="center"/>
      <protection locked="0"/>
    </xf>
    <xf numFmtId="0" fontId="17" fillId="0" borderId="0" xfId="4" applyFont="1" applyFill="1" applyBorder="1" applyAlignment="1"/>
    <xf numFmtId="0" fontId="20" fillId="0" borderId="0" xfId="4" applyFont="1" applyBorder="1" applyAlignment="1" applyProtection="1">
      <alignment vertical="center"/>
      <protection locked="0"/>
    </xf>
    <xf numFmtId="0" fontId="26" fillId="0" borderId="0" xfId="4" applyFont="1" applyFill="1" applyBorder="1" applyAlignment="1"/>
    <xf numFmtId="0" fontId="16" fillId="0" borderId="0" xfId="4" applyFont="1" applyFill="1" applyBorder="1" applyAlignment="1"/>
    <xf numFmtId="0" fontId="9" fillId="0" borderId="8" xfId="4" applyFont="1" applyBorder="1" applyProtection="1">
      <protection locked="0"/>
    </xf>
    <xf numFmtId="0" fontId="9" fillId="0" borderId="0" xfId="4" applyFont="1" applyBorder="1" applyProtection="1">
      <protection locked="0"/>
    </xf>
    <xf numFmtId="0" fontId="9" fillId="0" borderId="9" xfId="4" applyFont="1" applyBorder="1" applyProtection="1">
      <protection locked="0"/>
    </xf>
    <xf numFmtId="0" fontId="20" fillId="0" borderId="1" xfId="4" applyFont="1" applyBorder="1" applyAlignment="1" applyProtection="1">
      <alignment vertical="center"/>
      <protection locked="0"/>
    </xf>
    <xf numFmtId="0" fontId="20" fillId="0" borderId="1" xfId="4" applyFont="1" applyBorder="1" applyAlignment="1" applyProtection="1">
      <alignment horizontal="center" vertical="center"/>
      <protection locked="0"/>
    </xf>
    <xf numFmtId="0" fontId="20" fillId="4" borderId="1" xfId="4" applyFont="1" applyFill="1" applyBorder="1" applyAlignment="1" applyProtection="1">
      <alignment horizontal="center" vertical="center"/>
      <protection locked="0"/>
    </xf>
    <xf numFmtId="0" fontId="20" fillId="4" borderId="1" xfId="4" applyFont="1" applyFill="1" applyBorder="1" applyAlignment="1" applyProtection="1">
      <alignment vertical="center"/>
      <protection locked="0"/>
    </xf>
    <xf numFmtId="0" fontId="22" fillId="4" borderId="1" xfId="4" applyFont="1" applyFill="1" applyBorder="1" applyAlignment="1" applyProtection="1">
      <alignment horizontal="left" vertical="center"/>
      <protection locked="0"/>
    </xf>
    <xf numFmtId="0" fontId="22" fillId="4" borderId="1" xfId="4" applyFont="1" applyFill="1" applyBorder="1" applyAlignment="1" applyProtection="1">
      <alignment vertical="center"/>
      <protection locked="0"/>
    </xf>
    <xf numFmtId="10" fontId="22" fillId="4" borderId="1" xfId="5" applyNumberFormat="1" applyFont="1" applyFill="1" applyBorder="1" applyAlignment="1" applyProtection="1">
      <alignment vertical="center"/>
      <protection locked="0"/>
    </xf>
    <xf numFmtId="0" fontId="22" fillId="0" borderId="1" xfId="4" applyFont="1" applyBorder="1" applyAlignment="1" applyProtection="1">
      <alignment horizontal="left" vertical="center"/>
      <protection locked="0"/>
    </xf>
    <xf numFmtId="0" fontId="22" fillId="0" borderId="1" xfId="4" applyFont="1" applyBorder="1" applyAlignment="1" applyProtection="1">
      <alignment vertical="center"/>
      <protection locked="0"/>
    </xf>
    <xf numFmtId="10" fontId="22" fillId="0" borderId="1" xfId="5" applyNumberFormat="1" applyFont="1" applyBorder="1" applyAlignment="1" applyProtection="1">
      <alignment vertical="center"/>
    </xf>
    <xf numFmtId="0" fontId="26" fillId="0" borderId="0" xfId="4" applyFont="1" applyFill="1"/>
    <xf numFmtId="10" fontId="26" fillId="0" borderId="0" xfId="4" applyNumberFormat="1" applyFont="1"/>
    <xf numFmtId="0" fontId="22" fillId="0" borderId="8" xfId="4" applyFont="1" applyBorder="1" applyAlignment="1" applyProtection="1">
      <alignment vertical="center"/>
      <protection locked="0"/>
    </xf>
    <xf numFmtId="0" fontId="20" fillId="0" borderId="0" xfId="4" applyFont="1" applyBorder="1" applyAlignment="1" applyProtection="1">
      <alignment horizontal="center" vertical="center"/>
      <protection locked="0"/>
    </xf>
    <xf numFmtId="0" fontId="22" fillId="0" borderId="6" xfId="4" applyFont="1" applyBorder="1" applyAlignment="1" applyProtection="1">
      <alignment vertical="center"/>
      <protection locked="0"/>
    </xf>
    <xf numFmtId="10" fontId="22" fillId="0" borderId="9" xfId="5" applyNumberFormat="1" applyFont="1" applyBorder="1" applyAlignment="1" applyProtection="1">
      <alignment vertical="center"/>
    </xf>
    <xf numFmtId="0" fontId="22" fillId="0" borderId="10" xfId="4" applyFont="1" applyBorder="1" applyAlignment="1" applyProtection="1">
      <alignment vertical="center"/>
      <protection locked="0"/>
    </xf>
    <xf numFmtId="0" fontId="20" fillId="0" borderId="2" xfId="4" applyFont="1" applyBorder="1" applyAlignment="1" applyProtection="1">
      <alignment vertical="center"/>
      <protection locked="0"/>
    </xf>
    <xf numFmtId="0" fontId="20" fillId="0" borderId="11" xfId="4" applyFont="1" applyBorder="1" applyAlignment="1" applyProtection="1">
      <alignment horizontal="center" vertical="center"/>
      <protection locked="0"/>
    </xf>
    <xf numFmtId="10" fontId="20" fillId="0" borderId="12" xfId="5" applyNumberFormat="1" applyFont="1" applyBorder="1" applyAlignment="1" applyProtection="1">
      <alignment horizontal="right" vertical="center"/>
    </xf>
    <xf numFmtId="10" fontId="20" fillId="0" borderId="9" xfId="5" applyNumberFormat="1" applyFont="1" applyBorder="1" applyAlignment="1" applyProtection="1">
      <alignment horizontal="right" vertical="center"/>
    </xf>
    <xf numFmtId="0" fontId="26" fillId="0" borderId="0" xfId="4" applyFont="1" applyFill="1" applyBorder="1"/>
    <xf numFmtId="0" fontId="22" fillId="4" borderId="8" xfId="4" applyFont="1" applyFill="1" applyBorder="1" applyAlignment="1" applyProtection="1">
      <alignment vertical="center"/>
      <protection locked="0"/>
    </xf>
    <xf numFmtId="0" fontId="20" fillId="4" borderId="0" xfId="4" applyFont="1" applyFill="1" applyBorder="1" applyAlignment="1" applyProtection="1">
      <alignment horizontal="center" vertical="center"/>
      <protection locked="0"/>
    </xf>
    <xf numFmtId="0" fontId="22" fillId="4" borderId="0" xfId="4" applyFont="1" applyFill="1" applyBorder="1" applyAlignment="1" applyProtection="1">
      <alignment vertical="center"/>
      <protection locked="0"/>
    </xf>
    <xf numFmtId="0" fontId="22" fillId="4" borderId="9" xfId="4" applyFont="1" applyFill="1" applyBorder="1" applyAlignment="1" applyProtection="1">
      <alignment vertical="center"/>
      <protection locked="0"/>
    </xf>
    <xf numFmtId="0" fontId="22" fillId="0" borderId="13" xfId="4" applyFont="1" applyBorder="1" applyAlignment="1" applyProtection="1">
      <alignment vertical="center"/>
      <protection locked="0"/>
    </xf>
    <xf numFmtId="0" fontId="22" fillId="0" borderId="14" xfId="4" applyFont="1" applyBorder="1" applyAlignment="1" applyProtection="1">
      <alignment vertical="center"/>
      <protection locked="0"/>
    </xf>
    <xf numFmtId="0" fontId="22" fillId="0" borderId="14" xfId="4" applyFont="1" applyBorder="1" applyAlignment="1" applyProtection="1">
      <alignment horizontal="right" vertical="center"/>
      <protection locked="0"/>
    </xf>
    <xf numFmtId="10" fontId="20" fillId="4" borderId="1" xfId="5" applyNumberFormat="1" applyFont="1" applyFill="1" applyBorder="1" applyAlignment="1" applyProtection="1">
      <alignment vertical="center"/>
    </xf>
    <xf numFmtId="10" fontId="20" fillId="4" borderId="9" xfId="5" applyNumberFormat="1" applyFont="1" applyFill="1" applyBorder="1" applyAlignment="1" applyProtection="1">
      <alignment vertical="center"/>
    </xf>
    <xf numFmtId="0" fontId="20" fillId="4" borderId="8" xfId="4" applyFont="1" applyFill="1" applyBorder="1" applyAlignment="1" applyProtection="1">
      <alignment vertical="center"/>
      <protection locked="0"/>
    </xf>
    <xf numFmtId="0" fontId="22" fillId="4" borderId="0" xfId="4" applyFont="1" applyFill="1" applyBorder="1" applyAlignment="1" applyProtection="1">
      <alignment horizontal="left" vertical="center"/>
      <protection locked="0"/>
    </xf>
    <xf numFmtId="10" fontId="20" fillId="4" borderId="9" xfId="4" applyNumberFormat="1" applyFont="1" applyFill="1" applyBorder="1" applyAlignment="1" applyProtection="1">
      <alignment vertical="center"/>
      <protection locked="0"/>
    </xf>
    <xf numFmtId="0" fontId="9" fillId="4" borderId="8" xfId="4" applyFont="1" applyFill="1" applyBorder="1" applyProtection="1">
      <protection locked="0"/>
    </xf>
    <xf numFmtId="0" fontId="9" fillId="4" borderId="0" xfId="4" applyFont="1" applyFill="1" applyBorder="1" applyProtection="1">
      <protection locked="0"/>
    </xf>
    <xf numFmtId="0" fontId="9" fillId="4" borderId="0" xfId="4" applyFont="1" applyFill="1" applyBorder="1" applyAlignment="1" applyProtection="1">
      <alignment horizontal="center"/>
      <protection locked="0"/>
    </xf>
    <xf numFmtId="10" fontId="9" fillId="4" borderId="9" xfId="4" applyNumberFormat="1" applyFont="1" applyFill="1" applyBorder="1" applyAlignment="1" applyProtection="1">
      <alignment vertical="center"/>
      <protection locked="0"/>
    </xf>
    <xf numFmtId="0" fontId="9" fillId="4" borderId="0" xfId="4" applyFont="1" applyFill="1" applyBorder="1" applyAlignment="1" applyProtection="1">
      <alignment horizontal="center" vertical="top"/>
      <protection locked="0"/>
    </xf>
    <xf numFmtId="0" fontId="9" fillId="4" borderId="9" xfId="4" applyFont="1" applyFill="1" applyBorder="1" applyAlignment="1" applyProtection="1">
      <alignment vertical="center"/>
      <protection locked="0"/>
    </xf>
    <xf numFmtId="0" fontId="9" fillId="4" borderId="15" xfId="4" applyFont="1" applyFill="1" applyBorder="1" applyProtection="1">
      <protection locked="0"/>
    </xf>
    <xf numFmtId="0" fontId="9" fillId="4" borderId="16" xfId="4" applyFont="1" applyFill="1" applyBorder="1" applyProtection="1">
      <protection locked="0"/>
    </xf>
    <xf numFmtId="0" fontId="9" fillId="4" borderId="16" xfId="4" applyFont="1" applyFill="1" applyBorder="1" applyAlignment="1" applyProtection="1">
      <alignment horizontal="center" vertical="center" wrapText="1"/>
      <protection locked="0"/>
    </xf>
    <xf numFmtId="0" fontId="8" fillId="4" borderId="17" xfId="4" applyFont="1" applyFill="1" applyBorder="1" applyAlignment="1" applyProtection="1">
      <alignment horizontal="center" vertical="center" wrapText="1"/>
      <protection locked="0"/>
    </xf>
    <xf numFmtId="0" fontId="9" fillId="0" borderId="0" xfId="4" applyFont="1" applyProtection="1">
      <protection locked="0"/>
    </xf>
    <xf numFmtId="0" fontId="9" fillId="0" borderId="0" xfId="4" quotePrefix="1" applyFont="1" applyProtection="1">
      <protection locked="0"/>
    </xf>
    <xf numFmtId="0" fontId="4" fillId="3" borderId="14" xfId="0" applyFont="1" applyFill="1" applyBorder="1" applyAlignment="1"/>
    <xf numFmtId="0" fontId="31" fillId="0" borderId="0" xfId="4" applyFont="1" applyFill="1" applyBorder="1" applyAlignment="1"/>
    <xf numFmtId="0" fontId="23" fillId="0" borderId="0" xfId="4" applyFill="1" applyBorder="1"/>
    <xf numFmtId="0" fontId="32" fillId="0" borderId="0" xfId="4" applyFont="1" applyFill="1" applyBorder="1" applyAlignment="1"/>
    <xf numFmtId="0" fontId="4" fillId="3" borderId="5" xfId="0" applyFont="1" applyFill="1" applyBorder="1" applyAlignment="1"/>
    <xf numFmtId="0" fontId="23" fillId="0" borderId="0" xfId="4"/>
    <xf numFmtId="0" fontId="27" fillId="0" borderId="0" xfId="4" applyFont="1" applyFill="1" applyBorder="1" applyAlignment="1"/>
    <xf numFmtId="0" fontId="33" fillId="0" borderId="0" xfId="4" applyFont="1" applyBorder="1" applyAlignment="1"/>
    <xf numFmtId="0" fontId="23" fillId="0" borderId="0" xfId="4" applyBorder="1"/>
    <xf numFmtId="0" fontId="34" fillId="0" borderId="1" xfId="4" applyFont="1" applyFill="1" applyBorder="1" applyAlignment="1">
      <alignment horizontal="center"/>
    </xf>
    <xf numFmtId="0" fontId="34" fillId="0" borderId="0" xfId="4" applyFont="1" applyFill="1" applyBorder="1" applyAlignment="1">
      <alignment horizontal="center"/>
    </xf>
    <xf numFmtId="0" fontId="35" fillId="0" borderId="0" xfId="4" applyFont="1" applyBorder="1" applyAlignment="1"/>
    <xf numFmtId="0" fontId="36" fillId="0" borderId="0" xfId="4" applyFont="1" applyBorder="1"/>
    <xf numFmtId="0" fontId="27" fillId="0" borderId="0" xfId="4" applyFont="1" applyFill="1" applyBorder="1" applyAlignment="1">
      <alignment horizontal="center"/>
    </xf>
    <xf numFmtId="0" fontId="27" fillId="0" borderId="18" xfId="4" applyFont="1" applyFill="1" applyBorder="1" applyAlignment="1">
      <alignment horizontal="center"/>
    </xf>
    <xf numFmtId="0" fontId="26" fillId="0" borderId="3" xfId="4" applyFont="1" applyBorder="1"/>
    <xf numFmtId="0" fontId="37" fillId="0" borderId="4" xfId="4" applyFont="1" applyBorder="1" applyAlignment="1"/>
    <xf numFmtId="0" fontId="37" fillId="0" borderId="5" xfId="4" applyFont="1" applyBorder="1" applyAlignment="1"/>
    <xf numFmtId="0" fontId="37" fillId="0" borderId="0" xfId="4" applyFont="1" applyBorder="1" applyAlignment="1"/>
    <xf numFmtId="0" fontId="38" fillId="0" borderId="0" xfId="4" applyFont="1"/>
    <xf numFmtId="0" fontId="38" fillId="0" borderId="0" xfId="4" applyFont="1" applyBorder="1"/>
    <xf numFmtId="0" fontId="38" fillId="0" borderId="0" xfId="4" applyFont="1" applyFill="1" applyBorder="1"/>
    <xf numFmtId="2" fontId="29" fillId="6" borderId="1" xfId="0" applyNumberFormat="1" applyFont="1" applyFill="1" applyBorder="1" applyAlignment="1">
      <alignment horizontal="center" vertical="center"/>
    </xf>
    <xf numFmtId="0" fontId="12" fillId="0" borderId="0" xfId="0" applyFont="1" applyBorder="1" applyAlignment="1">
      <alignment horizontal="center"/>
    </xf>
    <xf numFmtId="0" fontId="12" fillId="0" borderId="0" xfId="0" applyFont="1" applyAlignment="1">
      <alignment horizontal="center"/>
    </xf>
    <xf numFmtId="164" fontId="0" fillId="0" borderId="0" xfId="1" applyNumberFormat="1" applyFont="1" applyFill="1" applyBorder="1"/>
    <xf numFmtId="164" fontId="0" fillId="0" borderId="0" xfId="1" applyNumberFormat="1" applyFont="1" applyFill="1" applyBorder="1" applyAlignment="1">
      <alignment horizontal="center"/>
    </xf>
    <xf numFmtId="164" fontId="30" fillId="0" borderId="0" xfId="1" applyNumberFormat="1" applyFont="1" applyFill="1" applyBorder="1" applyAlignment="1">
      <alignment vertical="center"/>
    </xf>
    <xf numFmtId="164" fontId="6" fillId="0" borderId="0" xfId="1" applyNumberFormat="1" applyFont="1" applyFill="1" applyBorder="1" applyAlignment="1">
      <alignment horizontal="center" vertical="center"/>
    </xf>
    <xf numFmtId="164" fontId="29" fillId="0" borderId="0" xfId="1" applyNumberFormat="1" applyFont="1" applyFill="1" applyBorder="1" applyAlignment="1">
      <alignment horizontal="left" vertical="center"/>
    </xf>
    <xf numFmtId="164" fontId="39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center"/>
    </xf>
    <xf numFmtId="0" fontId="11" fillId="5" borderId="0" xfId="4" applyFont="1" applyFill="1" applyBorder="1" applyAlignment="1">
      <alignment horizontal="center" vertical="center"/>
    </xf>
    <xf numFmtId="0" fontId="28" fillId="3" borderId="0" xfId="4" applyFont="1" applyFill="1" applyBorder="1" applyAlignment="1">
      <alignment horizontal="center"/>
    </xf>
    <xf numFmtId="0" fontId="11" fillId="5" borderId="0" xfId="4" applyFont="1" applyFill="1" applyBorder="1" applyAlignment="1">
      <alignment horizontal="center" vertical="center"/>
    </xf>
    <xf numFmtId="164" fontId="10" fillId="4" borderId="1" xfId="0" applyNumberFormat="1" applyFont="1" applyFill="1" applyBorder="1" applyAlignment="1">
      <alignment horizontal="left" vertical="top"/>
    </xf>
    <xf numFmtId="0" fontId="0" fillId="4" borderId="0" xfId="0" applyFill="1" applyBorder="1"/>
    <xf numFmtId="164" fontId="13" fillId="4" borderId="1" xfId="1" applyNumberFormat="1" applyFont="1" applyFill="1" applyBorder="1"/>
    <xf numFmtId="0" fontId="29" fillId="4" borderId="0" xfId="0" applyFont="1" applyFill="1" applyBorder="1" applyAlignment="1">
      <alignment horizontal="left" vertical="center"/>
    </xf>
    <xf numFmtId="164" fontId="10" fillId="4" borderId="0" xfId="0" applyNumberFormat="1" applyFont="1" applyFill="1" applyBorder="1" applyAlignment="1">
      <alignment horizontal="left" vertical="top"/>
    </xf>
    <xf numFmtId="164" fontId="13" fillId="4" borderId="0" xfId="1" applyNumberFormat="1" applyFont="1" applyFill="1" applyBorder="1"/>
    <xf numFmtId="0" fontId="10" fillId="4" borderId="0" xfId="0" applyFont="1" applyFill="1" applyBorder="1" applyAlignment="1">
      <alignment horizontal="left" vertical="top"/>
    </xf>
    <xf numFmtId="0" fontId="10" fillId="4" borderId="0" xfId="0" applyFont="1" applyFill="1" applyBorder="1" applyAlignment="1">
      <alignment horizontal="center" vertical="top"/>
    </xf>
    <xf numFmtId="2" fontId="8" fillId="4" borderId="0" xfId="0" applyNumberFormat="1" applyFont="1" applyFill="1" applyBorder="1" applyAlignment="1">
      <alignment vertical="top"/>
    </xf>
    <xf numFmtId="0" fontId="12" fillId="4" borderId="0" xfId="0" applyFont="1" applyFill="1" applyBorder="1" applyAlignment="1">
      <alignment horizontal="center"/>
    </xf>
    <xf numFmtId="2" fontId="0" fillId="4" borderId="0" xfId="0" applyNumberFormat="1" applyFill="1" applyBorder="1"/>
    <xf numFmtId="0" fontId="8" fillId="4" borderId="0" xfId="0" applyFont="1" applyFill="1" applyBorder="1" applyAlignment="1">
      <alignment horizontal="left" vertical="top"/>
    </xf>
    <xf numFmtId="164" fontId="6" fillId="4" borderId="0" xfId="1" applyFont="1" applyFill="1" applyBorder="1"/>
    <xf numFmtId="0" fontId="15" fillId="5" borderId="1" xfId="0" applyFont="1" applyFill="1" applyBorder="1" applyAlignment="1"/>
    <xf numFmtId="164" fontId="26" fillId="0" borderId="0" xfId="1" applyNumberFormat="1" applyFont="1" applyFill="1" applyBorder="1" applyAlignment="1">
      <alignment horizontal="center" vertical="center"/>
    </xf>
    <xf numFmtId="0" fontId="12" fillId="4" borderId="1" xfId="3" applyFont="1" applyFill="1" applyBorder="1" applyAlignment="1">
      <alignment horizontal="center" vertical="center" wrapText="1"/>
    </xf>
    <xf numFmtId="2" fontId="29" fillId="4" borderId="1" xfId="0" applyNumberFormat="1" applyFont="1" applyFill="1" applyBorder="1" applyAlignment="1">
      <alignment horizontal="left" vertical="center"/>
    </xf>
    <xf numFmtId="0" fontId="0" fillId="4" borderId="1" xfId="0" applyFill="1" applyBorder="1"/>
    <xf numFmtId="0" fontId="29" fillId="4" borderId="1" xfId="0" applyFont="1" applyFill="1" applyBorder="1" applyAlignment="1">
      <alignment horizontal="center" vertical="center"/>
    </xf>
    <xf numFmtId="2" fontId="9" fillId="4" borderId="1" xfId="0" applyNumberFormat="1" applyFont="1" applyFill="1" applyBorder="1" applyAlignment="1">
      <alignment horizontal="left" vertical="top"/>
    </xf>
    <xf numFmtId="0" fontId="12" fillId="4" borderId="1" xfId="0" applyFont="1" applyFill="1" applyBorder="1" applyAlignment="1">
      <alignment horizontal="center" vertical="top"/>
    </xf>
    <xf numFmtId="0" fontId="10" fillId="4" borderId="1" xfId="0" applyFont="1" applyFill="1" applyBorder="1" applyAlignment="1">
      <alignment horizontal="left" vertical="top"/>
    </xf>
    <xf numFmtId="43" fontId="7" fillId="0" borderId="0" xfId="0" applyNumberFormat="1" applyFont="1" applyBorder="1" applyAlignment="1">
      <alignment horizontal="left" wrapText="1"/>
    </xf>
    <xf numFmtId="0" fontId="3" fillId="0" borderId="0" xfId="0" applyFont="1" applyFill="1" applyBorder="1"/>
    <xf numFmtId="0" fontId="9" fillId="0" borderId="1" xfId="0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2" fontId="29" fillId="0" borderId="1" xfId="0" applyNumberFormat="1" applyFont="1" applyFill="1" applyBorder="1" applyAlignment="1">
      <alignment horizontal="center" vertical="center"/>
    </xf>
    <xf numFmtId="0" fontId="26" fillId="0" borderId="1" xfId="4" applyFont="1" applyFill="1" applyBorder="1" applyAlignment="1">
      <alignment horizontal="right"/>
    </xf>
    <xf numFmtId="0" fontId="11" fillId="6" borderId="0" xfId="4" applyFont="1" applyFill="1" applyBorder="1" applyAlignment="1">
      <alignment horizontal="center" vertical="center"/>
    </xf>
    <xf numFmtId="0" fontId="11" fillId="6" borderId="0" xfId="4" applyFont="1" applyFill="1" applyBorder="1" applyAlignment="1">
      <alignment horizontal="center"/>
    </xf>
    <xf numFmtId="0" fontId="0" fillId="0" borderId="0" xfId="0" applyFill="1"/>
    <xf numFmtId="0" fontId="29" fillId="0" borderId="0" xfId="0" applyFont="1" applyFill="1" applyBorder="1" applyAlignment="1">
      <alignment horizontal="left" vertical="center"/>
    </xf>
    <xf numFmtId="2" fontId="29" fillId="0" borderId="1" xfId="1" applyNumberFormat="1" applyFont="1" applyFill="1" applyBorder="1" applyAlignment="1">
      <alignment horizontal="left" vertical="center"/>
    </xf>
    <xf numFmtId="164" fontId="29" fillId="0" borderId="1" xfId="1" applyFont="1" applyFill="1" applyBorder="1" applyAlignment="1">
      <alignment horizontal="left" vertical="center"/>
    </xf>
    <xf numFmtId="43" fontId="0" fillId="0" borderId="0" xfId="0" applyNumberFormat="1" applyFill="1" applyBorder="1"/>
    <xf numFmtId="43" fontId="29" fillId="0" borderId="0" xfId="0" applyNumberFormat="1" applyFont="1" applyFill="1" applyBorder="1" applyAlignment="1">
      <alignment horizontal="left" vertical="center"/>
    </xf>
    <xf numFmtId="43" fontId="29" fillId="0" borderId="0" xfId="0" applyNumberFormat="1" applyFont="1" applyFill="1" applyBorder="1" applyAlignment="1">
      <alignment horizontal="left" vertical="center" wrapText="1"/>
    </xf>
    <xf numFmtId="0" fontId="29" fillId="6" borderId="1" xfId="0" applyFont="1" applyFill="1" applyBorder="1" applyAlignment="1">
      <alignment horizontal="left" vertical="center"/>
    </xf>
    <xf numFmtId="164" fontId="29" fillId="6" borderId="0" xfId="1" applyNumberFormat="1" applyFont="1" applyFill="1" applyBorder="1" applyAlignment="1">
      <alignment horizontal="left" vertical="center"/>
    </xf>
    <xf numFmtId="164" fontId="29" fillId="6" borderId="0" xfId="1" applyNumberFormat="1" applyFont="1" applyFill="1" applyBorder="1" applyAlignment="1">
      <alignment horizontal="center" vertical="center"/>
    </xf>
    <xf numFmtId="0" fontId="0" fillId="6" borderId="0" xfId="0" applyFill="1"/>
    <xf numFmtId="164" fontId="26" fillId="6" borderId="0" xfId="1" applyNumberFormat="1" applyFont="1" applyFill="1" applyBorder="1" applyAlignment="1">
      <alignment horizontal="center" vertical="center"/>
    </xf>
    <xf numFmtId="0" fontId="0" fillId="6" borderId="0" xfId="0" applyFill="1" applyBorder="1"/>
    <xf numFmtId="43" fontId="0" fillId="6" borderId="0" xfId="0" applyNumberFormat="1" applyFill="1" applyBorder="1"/>
    <xf numFmtId="43" fontId="29" fillId="6" borderId="0" xfId="0" applyNumberFormat="1" applyFont="1" applyFill="1" applyBorder="1" applyAlignment="1">
      <alignment horizontal="left" vertical="center"/>
    </xf>
    <xf numFmtId="0" fontId="9" fillId="0" borderId="20" xfId="0" applyFont="1" applyFill="1" applyBorder="1" applyAlignment="1">
      <alignment horizontal="center" vertical="center" wrapText="1"/>
    </xf>
    <xf numFmtId="0" fontId="26" fillId="0" borderId="21" xfId="4" applyFont="1" applyFill="1" applyBorder="1" applyAlignment="1">
      <alignment horizontal="right"/>
    </xf>
    <xf numFmtId="0" fontId="26" fillId="0" borderId="1" xfId="4" applyFont="1" applyFill="1" applyBorder="1" applyAlignment="1">
      <alignment horizontal="center"/>
    </xf>
    <xf numFmtId="0" fontId="9" fillId="0" borderId="1" xfId="3" applyFont="1" applyFill="1" applyBorder="1" applyAlignment="1">
      <alignment horizontal="center" vertical="center" wrapText="1"/>
    </xf>
    <xf numFmtId="0" fontId="9" fillId="0" borderId="1" xfId="3" applyFont="1" applyFill="1" applyBorder="1" applyAlignment="1">
      <alignment horizontal="left" vertical="center" wrapText="1"/>
    </xf>
    <xf numFmtId="0" fontId="9" fillId="0" borderId="1" xfId="3" applyFont="1" applyBorder="1"/>
    <xf numFmtId="164" fontId="29" fillId="0" borderId="1" xfId="1" applyFont="1" applyFill="1" applyBorder="1" applyAlignment="1">
      <alignment vertical="center"/>
    </xf>
    <xf numFmtId="0" fontId="9" fillId="0" borderId="1" xfId="0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left" vertical="center" wrapText="1"/>
    </xf>
    <xf numFmtId="2" fontId="29" fillId="6" borderId="1" xfId="1" applyNumberFormat="1" applyFont="1" applyFill="1" applyBorder="1" applyAlignment="1">
      <alignment horizontal="left" vertical="center"/>
    </xf>
    <xf numFmtId="164" fontId="29" fillId="6" borderId="1" xfId="1" applyFont="1" applyFill="1" applyBorder="1" applyAlignment="1">
      <alignment horizontal="left" vertical="center"/>
    </xf>
    <xf numFmtId="2" fontId="26" fillId="0" borderId="1" xfId="4" applyNumberFormat="1" applyFont="1" applyFill="1" applyBorder="1" applyAlignment="1">
      <alignment horizontal="center"/>
    </xf>
    <xf numFmtId="0" fontId="26" fillId="6" borderId="1" xfId="4" applyFont="1" applyFill="1" applyBorder="1" applyAlignment="1">
      <alignment horizontal="center"/>
    </xf>
    <xf numFmtId="1" fontId="26" fillId="0" borderId="1" xfId="4" applyNumberFormat="1" applyFont="1" applyFill="1" applyBorder="1" applyAlignment="1">
      <alignment horizontal="center"/>
    </xf>
    <xf numFmtId="1" fontId="29" fillId="0" borderId="1" xfId="0" applyNumberFormat="1" applyFont="1" applyFill="1" applyBorder="1" applyAlignment="1">
      <alignment horizontal="center" vertical="center"/>
    </xf>
    <xf numFmtId="0" fontId="15" fillId="5" borderId="1" xfId="0" applyFont="1" applyFill="1" applyBorder="1" applyAlignment="1"/>
    <xf numFmtId="0" fontId="9" fillId="6" borderId="1" xfId="0" applyFont="1" applyFill="1" applyBorder="1" applyAlignment="1">
      <alignment horizontal="center" vertical="center" wrapText="1"/>
    </xf>
    <xf numFmtId="0" fontId="29" fillId="4" borderId="1" xfId="17" applyFont="1" applyFill="1" applyBorder="1" applyAlignment="1">
      <alignment horizontal="left" vertical="center"/>
    </xf>
    <xf numFmtId="0" fontId="29" fillId="4" borderId="1" xfId="17" applyFont="1" applyFill="1" applyBorder="1" applyAlignment="1">
      <alignment horizontal="left" vertical="center" wrapText="1"/>
    </xf>
    <xf numFmtId="0" fontId="9" fillId="4" borderId="1" xfId="17" applyFont="1" applyFill="1" applyBorder="1" applyAlignment="1">
      <alignment horizontal="center" vertical="center" wrapText="1"/>
    </xf>
    <xf numFmtId="0" fontId="15" fillId="5" borderId="1" xfId="3" applyFont="1" applyFill="1" applyBorder="1" applyAlignment="1"/>
    <xf numFmtId="0" fontId="3" fillId="0" borderId="1" xfId="17" applyBorder="1"/>
    <xf numFmtId="0" fontId="30" fillId="0" borderId="1" xfId="17" applyFont="1" applyBorder="1" applyAlignment="1">
      <alignment horizontal="center"/>
    </xf>
    <xf numFmtId="0" fontId="43" fillId="0" borderId="1" xfId="17" applyFont="1" applyBorder="1" applyAlignment="1">
      <alignment horizontal="center"/>
    </xf>
    <xf numFmtId="0" fontId="44" fillId="0" borderId="1" xfId="17" applyFont="1" applyFill="1" applyBorder="1" applyAlignment="1">
      <alignment horizontal="left" vertical="center"/>
    </xf>
    <xf numFmtId="44" fontId="3" fillId="0" borderId="1" xfId="17" applyNumberFormat="1" applyFill="1" applyBorder="1"/>
    <xf numFmtId="44" fontId="1" fillId="0" borderId="1" xfId="17" applyNumberFormat="1" applyFont="1" applyFill="1" applyBorder="1"/>
    <xf numFmtId="9" fontId="0" fillId="0" borderId="1" xfId="7" applyFont="1" applyFill="1" applyBorder="1"/>
    <xf numFmtId="9" fontId="3" fillId="0" borderId="1" xfId="7" applyFont="1" applyFill="1" applyBorder="1"/>
    <xf numFmtId="9" fontId="1" fillId="0" borderId="1" xfId="7" applyFont="1" applyFill="1" applyBorder="1"/>
    <xf numFmtId="0" fontId="44" fillId="8" borderId="1" xfId="17" applyFont="1" applyFill="1" applyBorder="1" applyAlignment="1">
      <alignment horizontal="left" vertical="center"/>
    </xf>
    <xf numFmtId="44" fontId="3" fillId="8" borderId="1" xfId="17" applyNumberFormat="1" applyFill="1" applyBorder="1"/>
    <xf numFmtId="44" fontId="1" fillId="8" borderId="1" xfId="17" applyNumberFormat="1" applyFont="1" applyFill="1" applyBorder="1"/>
    <xf numFmtId="9" fontId="0" fillId="8" borderId="1" xfId="7" applyFont="1" applyFill="1" applyBorder="1"/>
    <xf numFmtId="9" fontId="1" fillId="8" borderId="1" xfId="7" applyFont="1" applyFill="1" applyBorder="1"/>
    <xf numFmtId="43" fontId="0" fillId="4" borderId="0" xfId="0" applyNumberFormat="1" applyFill="1" applyBorder="1"/>
    <xf numFmtId="0" fontId="4" fillId="5" borderId="18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  <xf numFmtId="0" fontId="4" fillId="5" borderId="19" xfId="0" applyFont="1" applyFill="1" applyBorder="1" applyAlignment="1">
      <alignment horizontal="center"/>
    </xf>
    <xf numFmtId="0" fontId="4" fillId="5" borderId="3" xfId="0" applyFont="1" applyFill="1" applyBorder="1" applyAlignment="1">
      <alignment horizontal="center"/>
    </xf>
    <xf numFmtId="0" fontId="4" fillId="5" borderId="0" xfId="0" applyFont="1" applyFill="1" applyBorder="1" applyAlignment="1">
      <alignment horizontal="center"/>
    </xf>
    <xf numFmtId="0" fontId="4" fillId="5" borderId="6" xfId="0" applyFont="1" applyFill="1" applyBorder="1" applyAlignment="1">
      <alignment horizontal="center"/>
    </xf>
    <xf numFmtId="0" fontId="9" fillId="4" borderId="0" xfId="0" applyFont="1" applyFill="1" applyBorder="1" applyAlignment="1">
      <alignment horizontal="center" vertical="top"/>
    </xf>
    <xf numFmtId="0" fontId="10" fillId="6" borderId="1" xfId="0" applyFont="1" applyFill="1" applyBorder="1" applyAlignment="1">
      <alignment horizontal="center" vertical="center" wrapText="1"/>
    </xf>
    <xf numFmtId="2" fontId="8" fillId="6" borderId="1" xfId="0" applyNumberFormat="1" applyFont="1" applyFill="1" applyBorder="1" applyAlignment="1">
      <alignment horizontal="center" vertical="center" wrapText="1"/>
    </xf>
    <xf numFmtId="0" fontId="8" fillId="6" borderId="1" xfId="0" applyFont="1" applyFill="1" applyBorder="1" applyAlignment="1">
      <alignment horizontal="center" vertical="center" wrapText="1"/>
    </xf>
    <xf numFmtId="0" fontId="4" fillId="5" borderId="4" xfId="0" applyFont="1" applyFill="1" applyBorder="1" applyAlignment="1">
      <alignment horizontal="center"/>
    </xf>
    <xf numFmtId="0" fontId="4" fillId="5" borderId="5" xfId="0" applyFont="1" applyFill="1" applyBorder="1" applyAlignment="1">
      <alignment horizontal="center"/>
    </xf>
    <xf numFmtId="0" fontId="4" fillId="5" borderId="7" xfId="0" applyFont="1" applyFill="1" applyBorder="1" applyAlignment="1">
      <alignment horizontal="center"/>
    </xf>
    <xf numFmtId="0" fontId="10" fillId="5" borderId="20" xfId="4" applyFont="1" applyFill="1" applyBorder="1" applyAlignment="1" applyProtection="1">
      <alignment horizontal="left" vertical="center" wrapText="1"/>
      <protection locked="0"/>
    </xf>
    <xf numFmtId="0" fontId="10" fillId="5" borderId="2" xfId="4" applyFont="1" applyFill="1" applyBorder="1" applyAlignment="1" applyProtection="1">
      <alignment horizontal="left" vertical="center" wrapText="1"/>
      <protection locked="0"/>
    </xf>
    <xf numFmtId="0" fontId="15" fillId="5" borderId="1" xfId="0" applyFont="1" applyFill="1" applyBorder="1" applyAlignment="1"/>
    <xf numFmtId="0" fontId="15" fillId="5" borderId="0" xfId="0" applyFont="1" applyFill="1" applyBorder="1" applyAlignment="1"/>
    <xf numFmtId="0" fontId="15" fillId="5" borderId="1" xfId="0" applyFont="1" applyFill="1" applyBorder="1" applyAlignment="1">
      <alignment horizontal="left"/>
    </xf>
    <xf numFmtId="0" fontId="5" fillId="5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7" fillId="0" borderId="0" xfId="0" applyFont="1" applyBorder="1" applyAlignment="1">
      <alignment horizontal="left" wrapText="1"/>
    </xf>
    <xf numFmtId="0" fontId="6" fillId="6" borderId="1" xfId="0" applyFont="1" applyFill="1" applyBorder="1" applyAlignment="1">
      <alignment horizontal="center"/>
    </xf>
    <xf numFmtId="164" fontId="10" fillId="4" borderId="1" xfId="0" applyNumberFormat="1" applyFont="1" applyFill="1" applyBorder="1" applyAlignment="1">
      <alignment horizontal="center" vertical="top"/>
    </xf>
    <xf numFmtId="0" fontId="9" fillId="0" borderId="20" xfId="3" applyFont="1" applyBorder="1" applyAlignment="1">
      <alignment horizontal="center" vertical="top"/>
    </xf>
    <xf numFmtId="0" fontId="9" fillId="0" borderId="2" xfId="3" applyFont="1" applyBorder="1" applyAlignment="1">
      <alignment horizontal="center" vertical="top"/>
    </xf>
    <xf numFmtId="0" fontId="9" fillId="0" borderId="11" xfId="3" applyFont="1" applyBorder="1" applyAlignment="1">
      <alignment horizontal="center" vertical="top"/>
    </xf>
    <xf numFmtId="0" fontId="9" fillId="0" borderId="20" xfId="17" applyFont="1" applyBorder="1" applyAlignment="1">
      <alignment horizontal="center" vertical="top"/>
    </xf>
    <xf numFmtId="0" fontId="9" fillId="0" borderId="2" xfId="17" applyFont="1" applyBorder="1" applyAlignment="1">
      <alignment horizontal="center" vertical="top"/>
    </xf>
    <xf numFmtId="0" fontId="9" fillId="0" borderId="11" xfId="17" applyFont="1" applyBorder="1" applyAlignment="1">
      <alignment horizontal="center" vertical="top"/>
    </xf>
    <xf numFmtId="0" fontId="9" fillId="0" borderId="20" xfId="17" applyFont="1" applyBorder="1" applyAlignment="1">
      <alignment horizontal="center"/>
    </xf>
    <xf numFmtId="0" fontId="9" fillId="0" borderId="2" xfId="17" applyFont="1" applyBorder="1" applyAlignment="1">
      <alignment horizontal="center"/>
    </xf>
    <xf numFmtId="0" fontId="9" fillId="0" borderId="11" xfId="17" applyFont="1" applyBorder="1" applyAlignment="1">
      <alignment horizontal="center"/>
    </xf>
    <xf numFmtId="0" fontId="6" fillId="6" borderId="1" xfId="3" applyFont="1" applyFill="1" applyBorder="1" applyAlignment="1">
      <alignment horizontal="center" vertical="center"/>
    </xf>
    <xf numFmtId="0" fontId="26" fillId="0" borderId="11" xfId="4" applyFont="1" applyFill="1" applyBorder="1" applyAlignment="1">
      <alignment horizontal="left" wrapText="1"/>
    </xf>
    <xf numFmtId="0" fontId="26" fillId="0" borderId="1" xfId="4" applyFont="1" applyFill="1" applyBorder="1" applyAlignment="1">
      <alignment horizontal="left" wrapText="1"/>
    </xf>
    <xf numFmtId="0" fontId="26" fillId="6" borderId="1" xfId="4" applyFont="1" applyFill="1" applyBorder="1" applyAlignment="1">
      <alignment horizontal="left"/>
    </xf>
    <xf numFmtId="44" fontId="26" fillId="6" borderId="1" xfId="2" applyFont="1" applyFill="1" applyBorder="1" applyAlignment="1">
      <alignment horizontal="left" vertical="center" wrapText="1"/>
    </xf>
    <xf numFmtId="0" fontId="26" fillId="6" borderId="1" xfId="4" applyFont="1" applyFill="1" applyBorder="1" applyAlignment="1">
      <alignment horizontal="left" wrapText="1"/>
    </xf>
    <xf numFmtId="0" fontId="12" fillId="6" borderId="1" xfId="0" applyFont="1" applyFill="1" applyBorder="1" applyAlignment="1">
      <alignment horizontal="center" vertical="center" wrapText="1"/>
    </xf>
    <xf numFmtId="2" fontId="9" fillId="6" borderId="1" xfId="0" applyNumberFormat="1" applyFont="1" applyFill="1" applyBorder="1" applyAlignment="1">
      <alignment horizontal="center" vertical="center" wrapText="1"/>
    </xf>
    <xf numFmtId="0" fontId="11" fillId="6" borderId="1" xfId="4" applyFont="1" applyFill="1" applyBorder="1" applyAlignment="1">
      <alignment horizontal="center" vertical="center"/>
    </xf>
    <xf numFmtId="44" fontId="26" fillId="0" borderId="1" xfId="2" applyFont="1" applyFill="1" applyBorder="1" applyAlignment="1">
      <alignment horizontal="left" vertical="center" wrapText="1"/>
    </xf>
    <xf numFmtId="0" fontId="26" fillId="0" borderId="18" xfId="4" applyFont="1" applyFill="1" applyBorder="1" applyAlignment="1">
      <alignment horizontal="left"/>
    </xf>
    <xf numFmtId="0" fontId="26" fillId="0" borderId="14" xfId="4" applyFont="1" applyFill="1" applyBorder="1" applyAlignment="1">
      <alignment horizontal="left"/>
    </xf>
    <xf numFmtId="0" fontId="3" fillId="0" borderId="1" xfId="0" applyFont="1" applyFill="1" applyBorder="1" applyAlignment="1">
      <alignment horizontal="left"/>
    </xf>
    <xf numFmtId="0" fontId="0" fillId="0" borderId="1" xfId="0" applyFill="1" applyBorder="1" applyAlignment="1">
      <alignment horizontal="left"/>
    </xf>
    <xf numFmtId="44" fontId="26" fillId="6" borderId="1" xfId="2" applyFont="1" applyFill="1" applyBorder="1" applyAlignment="1">
      <alignment horizontal="left" vertical="center"/>
    </xf>
    <xf numFmtId="0" fontId="40" fillId="0" borderId="20" xfId="4" applyFont="1" applyBorder="1" applyAlignment="1">
      <alignment horizontal="center"/>
    </xf>
    <xf numFmtId="0" fontId="40" fillId="0" borderId="2" xfId="4" applyFont="1" applyBorder="1" applyAlignment="1">
      <alignment horizontal="center"/>
    </xf>
    <xf numFmtId="0" fontId="40" fillId="0" borderId="11" xfId="4" applyFont="1" applyBorder="1" applyAlignment="1">
      <alignment horizontal="center"/>
    </xf>
    <xf numFmtId="0" fontId="9" fillId="6" borderId="1" xfId="0" applyFont="1" applyFill="1" applyBorder="1" applyAlignment="1">
      <alignment horizontal="center" vertical="center" wrapText="1"/>
    </xf>
    <xf numFmtId="0" fontId="25" fillId="0" borderId="1" xfId="17" applyFont="1" applyFill="1" applyBorder="1" applyAlignment="1">
      <alignment horizontal="center"/>
    </xf>
    <xf numFmtId="0" fontId="3" fillId="0" borderId="1" xfId="17" applyFill="1" applyBorder="1" applyAlignment="1">
      <alignment horizontal="center" vertical="center"/>
    </xf>
    <xf numFmtId="0" fontId="3" fillId="0" borderId="1" xfId="17" applyFont="1" applyFill="1" applyBorder="1" applyAlignment="1">
      <alignment horizontal="left" vertical="center"/>
    </xf>
    <xf numFmtId="0" fontId="3" fillId="0" borderId="1" xfId="17" applyFill="1" applyBorder="1" applyAlignment="1">
      <alignment horizontal="left" vertical="center"/>
    </xf>
    <xf numFmtId="0" fontId="3" fillId="8" borderId="1" xfId="17" applyFill="1" applyBorder="1" applyAlignment="1">
      <alignment horizontal="center" vertical="center"/>
    </xf>
    <xf numFmtId="0" fontId="3" fillId="8" borderId="1" xfId="17" applyFont="1" applyFill="1" applyBorder="1" applyAlignment="1">
      <alignment horizontal="left" vertical="center"/>
    </xf>
    <xf numFmtId="0" fontId="3" fillId="8" borderId="1" xfId="17" applyFill="1" applyBorder="1" applyAlignment="1">
      <alignment horizontal="left" vertical="center"/>
    </xf>
    <xf numFmtId="0" fontId="4" fillId="5" borderId="1" xfId="3" applyFont="1" applyFill="1" applyBorder="1" applyAlignment="1">
      <alignment horizontal="center"/>
    </xf>
    <xf numFmtId="0" fontId="4" fillId="5" borderId="1" xfId="3" applyFont="1" applyFill="1" applyBorder="1" applyAlignment="1">
      <alignment horizontal="left" wrapText="1"/>
    </xf>
    <xf numFmtId="39" fontId="15" fillId="5" borderId="1" xfId="0" applyNumberFormat="1" applyFont="1" applyFill="1" applyBorder="1" applyAlignment="1">
      <alignment horizontal="left"/>
    </xf>
    <xf numFmtId="0" fontId="42" fillId="7" borderId="1" xfId="17" applyFont="1" applyFill="1" applyBorder="1" applyAlignment="1">
      <alignment horizontal="center"/>
    </xf>
    <xf numFmtId="0" fontId="22" fillId="4" borderId="10" xfId="4" applyFont="1" applyFill="1" applyBorder="1" applyAlignment="1" applyProtection="1">
      <alignment horizontal="left" vertical="center"/>
      <protection locked="0"/>
    </xf>
    <xf numFmtId="0" fontId="22" fillId="4" borderId="2" xfId="4" applyFont="1" applyFill="1" applyBorder="1" applyAlignment="1" applyProtection="1">
      <alignment horizontal="left" vertical="center"/>
      <protection locked="0"/>
    </xf>
    <xf numFmtId="0" fontId="22" fillId="4" borderId="12" xfId="4" applyFont="1" applyFill="1" applyBorder="1" applyAlignment="1" applyProtection="1">
      <alignment horizontal="left" vertical="center"/>
      <protection locked="0"/>
    </xf>
    <xf numFmtId="0" fontId="4" fillId="3" borderId="18" xfId="0" applyFont="1" applyFill="1" applyBorder="1" applyAlignment="1">
      <alignment horizontal="center"/>
    </xf>
    <xf numFmtId="0" fontId="4" fillId="3" borderId="14" xfId="0" applyFont="1" applyFill="1" applyBorder="1" applyAlignment="1">
      <alignment horizontal="center"/>
    </xf>
    <xf numFmtId="0" fontId="4" fillId="3" borderId="3" xfId="0" applyFont="1" applyFill="1" applyBorder="1" applyAlignment="1">
      <alignment horizontal="center"/>
    </xf>
    <xf numFmtId="0" fontId="4" fillId="3" borderId="0" xfId="0" applyFont="1" applyFill="1" applyBorder="1" applyAlignment="1">
      <alignment horizontal="center"/>
    </xf>
    <xf numFmtId="0" fontId="4" fillId="3" borderId="4" xfId="0" applyFont="1" applyFill="1" applyBorder="1" applyAlignment="1">
      <alignment horizontal="center"/>
    </xf>
    <xf numFmtId="0" fontId="4" fillId="3" borderId="5" xfId="0" applyFont="1" applyFill="1" applyBorder="1" applyAlignment="1">
      <alignment horizontal="center"/>
    </xf>
    <xf numFmtId="0" fontId="21" fillId="0" borderId="0" xfId="0" applyFont="1" applyFill="1" applyBorder="1" applyAlignment="1">
      <alignment horizontal="left" wrapText="1"/>
    </xf>
    <xf numFmtId="0" fontId="16" fillId="0" borderId="1" xfId="4" applyFont="1" applyFill="1" applyBorder="1" applyAlignment="1">
      <alignment horizontal="center"/>
    </xf>
    <xf numFmtId="0" fontId="8" fillId="0" borderId="8" xfId="4" applyFont="1" applyBorder="1" applyAlignment="1" applyProtection="1">
      <alignment horizontal="center" vertical="center"/>
      <protection locked="0"/>
    </xf>
    <xf numFmtId="0" fontId="8" fillId="0" borderId="0" xfId="4" applyFont="1" applyBorder="1" applyAlignment="1" applyProtection="1">
      <alignment horizontal="center" vertical="center"/>
      <protection locked="0"/>
    </xf>
    <xf numFmtId="0" fontId="8" fillId="0" borderId="9" xfId="4" applyFont="1" applyBorder="1" applyAlignment="1" applyProtection="1">
      <alignment horizontal="center" vertical="center"/>
      <protection locked="0"/>
    </xf>
    <xf numFmtId="0" fontId="21" fillId="0" borderId="20" xfId="0" applyFont="1" applyFill="1" applyBorder="1" applyAlignment="1">
      <alignment horizontal="center" vertical="center" wrapText="1"/>
    </xf>
    <xf numFmtId="0" fontId="21" fillId="0" borderId="2" xfId="0" applyFont="1" applyFill="1" applyBorder="1" applyAlignment="1">
      <alignment horizontal="center" vertical="center" wrapText="1"/>
    </xf>
    <xf numFmtId="0" fontId="27" fillId="0" borderId="1" xfId="4" applyFont="1" applyFill="1" applyBorder="1" applyAlignment="1">
      <alignment horizontal="center"/>
    </xf>
  </cellXfs>
  <cellStyles count="18">
    <cellStyle name="Moeda" xfId="1" builtinId="4"/>
    <cellStyle name="Moeda 2" xfId="2"/>
    <cellStyle name="Normal" xfId="0" builtinId="0"/>
    <cellStyle name="Normal 10 2" xfId="17"/>
    <cellStyle name="Normal 2" xfId="3"/>
    <cellStyle name="Normal 3" xfId="4"/>
    <cellStyle name="Normal 4" xfId="16"/>
    <cellStyle name="Porcentagem 2" xfId="5"/>
    <cellStyle name="Porcentagem 2 2" xfId="6"/>
    <cellStyle name="Porcentagem 2 2 2" xfId="7"/>
    <cellStyle name="Porcentagem 3" xfId="8"/>
    <cellStyle name="Separador de milhares 2" xfId="9"/>
    <cellStyle name="Separador de milhares 2 2" xfId="10"/>
    <cellStyle name="Separador de milhares 2 2 2" xfId="11"/>
    <cellStyle name="Separador de milhares 2 3" xfId="12"/>
    <cellStyle name="Vírgula 2" xfId="13"/>
    <cellStyle name="Vírgula 2 2" xfId="14"/>
    <cellStyle name="Vírgula 3" xfId="1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8397" name="Imagem 1">
          <a:extLst>
            <a:ext uri="{FF2B5EF4-FFF2-40B4-BE49-F238E27FC236}">
              <a16:creationId xmlns:a16="http://schemas.microsoft.com/office/drawing/2014/main" xmlns="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7060" y="83820"/>
          <a:ext cx="7239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64FDC46F-F29C-44FB-BD59-5BAC8B671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83820"/>
          <a:ext cx="7239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1432560</xdr:colOff>
      <xdr:row>0</xdr:row>
      <xdr:rowOff>83820</xdr:rowOff>
    </xdr:from>
    <xdr:to>
      <xdr:col>2</xdr:col>
      <xdr:colOff>2156460</xdr:colOff>
      <xdr:row>2</xdr:row>
      <xdr:rowOff>182880</xdr:rowOff>
    </xdr:to>
    <xdr:pic>
      <xdr:nvPicPr>
        <xdr:cNvPr id="11427" name="Imagem 2">
          <a:extLst>
            <a:ext uri="{FF2B5EF4-FFF2-40B4-BE49-F238E27FC236}">
              <a16:creationId xmlns:a16="http://schemas.microsoft.com/office/drawing/2014/main" xmlns="" id="{323B9733-6C80-432E-8182-7F511D449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" y="83820"/>
          <a:ext cx="7239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405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405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23</xdr:row>
      <xdr:rowOff>114300</xdr:rowOff>
    </xdr:from>
    <xdr:to>
      <xdr:col>2</xdr:col>
      <xdr:colOff>1981200</xdr:colOff>
      <xdr:row>25</xdr:row>
      <xdr:rowOff>76200</xdr:rowOff>
    </xdr:to>
    <xdr:pic>
      <xdr:nvPicPr>
        <xdr:cNvPr id="15631" name="Picture 38">
          <a:extLst>
            <a:ext uri="{FF2B5EF4-FFF2-40B4-BE49-F238E27FC236}">
              <a16:creationId xmlns:a16="http://schemas.microsoft.com/office/drawing/2014/main" xmlns="" id="{221182F2-2D8A-4AFE-BC63-4F9F1B524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5715000"/>
          <a:ext cx="3048000" cy="358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1981200</xdr:colOff>
      <xdr:row>0</xdr:row>
      <xdr:rowOff>45720</xdr:rowOff>
    </xdr:from>
    <xdr:to>
      <xdr:col>0</xdr:col>
      <xdr:colOff>2705100</xdr:colOff>
      <xdr:row>2</xdr:row>
      <xdr:rowOff>144780</xdr:rowOff>
    </xdr:to>
    <xdr:pic>
      <xdr:nvPicPr>
        <xdr:cNvPr id="15632" name="Imagem 2">
          <a:extLst>
            <a:ext uri="{FF2B5EF4-FFF2-40B4-BE49-F238E27FC236}">
              <a16:creationId xmlns:a16="http://schemas.microsoft.com/office/drawing/2014/main" xmlns="" id="{22AF68C1-D1E4-4B5A-AA3E-78826C23E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" y="45720"/>
          <a:ext cx="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236220</xdr:colOff>
      <xdr:row>0</xdr:row>
      <xdr:rowOff>152400</xdr:rowOff>
    </xdr:from>
    <xdr:to>
      <xdr:col>1</xdr:col>
      <xdr:colOff>320040</xdr:colOff>
      <xdr:row>2</xdr:row>
      <xdr:rowOff>60960</xdr:rowOff>
    </xdr:to>
    <xdr:pic>
      <xdr:nvPicPr>
        <xdr:cNvPr id="15633" name="Imagem 3">
          <a:extLst>
            <a:ext uri="{FF2B5EF4-FFF2-40B4-BE49-F238E27FC236}">
              <a16:creationId xmlns:a16="http://schemas.microsoft.com/office/drawing/2014/main" xmlns="" id="{2303424A-8750-49DF-94CA-5312153DB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" y="152400"/>
          <a:ext cx="7239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2979420</xdr:colOff>
      <xdr:row>0</xdr:row>
      <xdr:rowOff>68580</xdr:rowOff>
    </xdr:from>
    <xdr:to>
      <xdr:col>0</xdr:col>
      <xdr:colOff>3703320</xdr:colOff>
      <xdr:row>2</xdr:row>
      <xdr:rowOff>167640</xdr:rowOff>
    </xdr:to>
    <xdr:pic>
      <xdr:nvPicPr>
        <xdr:cNvPr id="16475" name="Imagem 1">
          <a:extLst>
            <a:ext uri="{FF2B5EF4-FFF2-40B4-BE49-F238E27FC236}">
              <a16:creationId xmlns:a16="http://schemas.microsoft.com/office/drawing/2014/main" xmlns="" id="{378CD293-84A8-4F5D-9ACD-E9B8B299C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420" y="68580"/>
          <a:ext cx="723900" cy="693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"/>
  <sheetViews>
    <sheetView view="pageBreakPreview" topLeftCell="A7" zoomScale="85" zoomScaleNormal="85" zoomScaleSheetLayoutView="85" workbookViewId="0">
      <selection activeCell="E29" sqref="E29"/>
    </sheetView>
  </sheetViews>
  <sheetFormatPr defaultRowHeight="15" x14ac:dyDescent="0.25"/>
  <cols>
    <col min="1" max="1" width="13.5703125" bestFit="1" customWidth="1"/>
    <col min="2" max="2" width="15.140625" style="21" bestFit="1" customWidth="1"/>
    <col min="3" max="3" width="86.85546875" style="19" customWidth="1"/>
    <col min="4" max="4" width="5.7109375" style="107" bestFit="1" customWidth="1"/>
    <col min="5" max="5" width="8.5703125" style="12" bestFit="1" customWidth="1"/>
    <col min="6" max="6" width="17" style="12" bestFit="1" customWidth="1"/>
    <col min="7" max="7" width="13.28515625" bestFit="1" customWidth="1"/>
    <col min="8" max="9" width="16.28515625" customWidth="1"/>
    <col min="10" max="10" width="19" bestFit="1" customWidth="1"/>
    <col min="11" max="11" width="17.85546875" bestFit="1" customWidth="1"/>
    <col min="12" max="12" width="19" style="1" bestFit="1" customWidth="1"/>
    <col min="13" max="13" width="14.28515625" style="114" customWidth="1"/>
    <col min="14" max="14" width="13.28515625" style="115" customWidth="1"/>
    <col min="15" max="15" width="13.28515625" style="1" customWidth="1"/>
    <col min="16" max="16" width="12.28515625" style="1" customWidth="1"/>
    <col min="17" max="18" width="9.140625" style="1" customWidth="1"/>
    <col min="19" max="19" width="12.140625" style="1" customWidth="1"/>
    <col min="20" max="20" width="9.140625" style="1" customWidth="1"/>
    <col min="21" max="21" width="13" style="1" customWidth="1"/>
    <col min="22" max="22" width="12.140625" style="1" bestFit="1" customWidth="1"/>
    <col min="23" max="26" width="9.140625" style="1" customWidth="1"/>
  </cols>
  <sheetData>
    <row r="1" spans="1:22" ht="18.75" x14ac:dyDescent="0.3">
      <c r="A1" s="202" t="s">
        <v>6</v>
      </c>
      <c r="B1" s="203"/>
      <c r="C1" s="203"/>
      <c r="D1" s="203"/>
      <c r="E1" s="203"/>
      <c r="F1" s="203"/>
      <c r="G1" s="203"/>
      <c r="H1" s="203"/>
      <c r="I1" s="203"/>
      <c r="J1" s="203"/>
      <c r="K1" s="203"/>
      <c r="L1" s="204"/>
      <c r="M1" s="108"/>
      <c r="N1" s="109"/>
      <c r="O1"/>
      <c r="P1"/>
      <c r="Q1"/>
    </row>
    <row r="2" spans="1:22" ht="18.75" x14ac:dyDescent="0.3">
      <c r="A2" s="205" t="s">
        <v>7</v>
      </c>
      <c r="B2" s="206"/>
      <c r="C2" s="206"/>
      <c r="D2" s="206"/>
      <c r="E2" s="206"/>
      <c r="F2" s="206"/>
      <c r="G2" s="206"/>
      <c r="H2" s="206"/>
      <c r="I2" s="206"/>
      <c r="J2" s="206"/>
      <c r="K2" s="206"/>
      <c r="L2" s="207"/>
      <c r="M2" s="110"/>
      <c r="N2" s="109"/>
      <c r="O2"/>
      <c r="P2"/>
      <c r="Q2"/>
    </row>
    <row r="3" spans="1:22" ht="18.75" x14ac:dyDescent="0.3">
      <c r="A3" s="212" t="s">
        <v>8</v>
      </c>
      <c r="B3" s="213"/>
      <c r="C3" s="213"/>
      <c r="D3" s="213"/>
      <c r="E3" s="213"/>
      <c r="F3" s="213"/>
      <c r="G3" s="213"/>
      <c r="H3" s="213"/>
      <c r="I3" s="213"/>
      <c r="J3" s="213"/>
      <c r="K3" s="213"/>
      <c r="L3" s="214"/>
      <c r="M3" s="110"/>
      <c r="N3" s="109"/>
      <c r="O3"/>
      <c r="P3"/>
      <c r="Q3"/>
    </row>
    <row r="4" spans="1:22" ht="39.75" customHeight="1" x14ac:dyDescent="0.2">
      <c r="A4" s="215" t="s">
        <v>175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110"/>
      <c r="N4" s="109"/>
      <c r="O4"/>
      <c r="P4"/>
      <c r="Q4"/>
    </row>
    <row r="5" spans="1:22" ht="18" customHeight="1" x14ac:dyDescent="0.25">
      <c r="A5" s="132" t="str">
        <f ca="1">'MEMÓRIA QUANTITATIVOS'!A5</f>
        <v>PROJETO:</v>
      </c>
      <c r="B5" s="217" t="s">
        <v>165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110"/>
      <c r="N5" s="109"/>
      <c r="O5"/>
      <c r="P5"/>
      <c r="Q5"/>
    </row>
    <row r="6" spans="1:22" ht="15.75" x14ac:dyDescent="0.25">
      <c r="A6" s="132" t="str">
        <f ca="1">'MEMÓRIA QUANTITATIVOS'!A6</f>
        <v>LOCAL:</v>
      </c>
      <c r="B6" s="217" t="s">
        <v>173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110"/>
      <c r="N6" s="109"/>
      <c r="O6"/>
      <c r="P6"/>
      <c r="Q6"/>
    </row>
    <row r="7" spans="1:22" ht="15.75" x14ac:dyDescent="0.25">
      <c r="A7" s="132" t="str">
        <f ca="1">'MEMÓRIA QUANTITATIVOS'!A7</f>
        <v>TRECHO:</v>
      </c>
      <c r="B7" s="218" t="s">
        <v>174</v>
      </c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108"/>
      <c r="N7" s="109"/>
      <c r="O7"/>
      <c r="P7"/>
      <c r="Q7"/>
    </row>
    <row r="8" spans="1:22" ht="15.75" x14ac:dyDescent="0.25">
      <c r="A8" s="132" t="str">
        <f ca="1">'MEMÓRIA QUANTITATIVOS'!A8</f>
        <v>ÁREA (m²):</v>
      </c>
      <c r="B8" s="219">
        <v>1444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108"/>
      <c r="N8" s="109"/>
      <c r="O8"/>
      <c r="P8"/>
      <c r="Q8"/>
    </row>
    <row r="9" spans="1:22" ht="18.75" x14ac:dyDescent="0.3">
      <c r="A9" s="220" t="s">
        <v>80</v>
      </c>
      <c r="B9" s="220"/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108"/>
      <c r="N9" s="109"/>
      <c r="O9"/>
      <c r="P9"/>
      <c r="Q9"/>
    </row>
    <row r="10" spans="1:22" s="1" customFormat="1" ht="12.75" customHeight="1" x14ac:dyDescent="0.2">
      <c r="A10" s="211" t="s">
        <v>0</v>
      </c>
      <c r="B10" s="211" t="s">
        <v>9</v>
      </c>
      <c r="C10" s="211" t="s">
        <v>1</v>
      </c>
      <c r="D10" s="209" t="s">
        <v>5</v>
      </c>
      <c r="E10" s="210" t="s">
        <v>71</v>
      </c>
      <c r="F10" s="234" t="s">
        <v>160</v>
      </c>
      <c r="G10" s="223" t="s">
        <v>77</v>
      </c>
      <c r="H10" s="223"/>
      <c r="I10" s="223"/>
      <c r="J10" s="223"/>
      <c r="K10" s="223"/>
      <c r="L10" s="223"/>
      <c r="M10" s="108"/>
      <c r="N10" s="109"/>
      <c r="O10"/>
      <c r="P10"/>
      <c r="Q10"/>
    </row>
    <row r="11" spans="1:22" s="1" customFormat="1" ht="12.75" customHeight="1" x14ac:dyDescent="0.2">
      <c r="A11" s="211"/>
      <c r="B11" s="211"/>
      <c r="C11" s="211"/>
      <c r="D11" s="209"/>
      <c r="E11" s="210"/>
      <c r="F11" s="234"/>
      <c r="G11" s="26" t="s">
        <v>66</v>
      </c>
      <c r="H11" s="26" t="s">
        <v>67</v>
      </c>
      <c r="I11" s="26" t="s">
        <v>68</v>
      </c>
      <c r="J11" s="26" t="s">
        <v>69</v>
      </c>
      <c r="K11" s="26" t="s">
        <v>70</v>
      </c>
      <c r="L11" s="26" t="s">
        <v>72</v>
      </c>
      <c r="M11" s="111"/>
      <c r="N11" s="111"/>
      <c r="O11" s="221"/>
      <c r="P11" s="221"/>
      <c r="Q11" s="221"/>
      <c r="R11" s="221"/>
    </row>
    <row r="12" spans="1:22" s="22" customFormat="1" ht="12.75" customHeight="1" x14ac:dyDescent="0.2">
      <c r="A12" s="182">
        <v>1</v>
      </c>
      <c r="B12" s="182"/>
      <c r="C12" s="173" t="s">
        <v>124</v>
      </c>
      <c r="D12" s="173"/>
      <c r="E12" s="157"/>
      <c r="F12" s="157"/>
      <c r="G12" s="157"/>
      <c r="H12" s="157"/>
      <c r="I12" s="157"/>
      <c r="J12" s="157"/>
      <c r="K12" s="157"/>
      <c r="L12" s="157"/>
      <c r="M12" s="158"/>
      <c r="N12" s="159"/>
      <c r="O12" s="160"/>
      <c r="P12" s="160"/>
      <c r="Q12" s="160"/>
    </row>
    <row r="13" spans="1:22" s="151" customFormat="1" x14ac:dyDescent="0.2">
      <c r="A13" s="143" t="s">
        <v>125</v>
      </c>
      <c r="B13" s="169" t="s">
        <v>108</v>
      </c>
      <c r="C13" s="169" t="s">
        <v>109</v>
      </c>
      <c r="D13" s="168" t="s">
        <v>103</v>
      </c>
      <c r="E13" s="152">
        <v>6</v>
      </c>
      <c r="F13" s="153">
        <v>398.92</v>
      </c>
      <c r="G13" s="171">
        <v>501.04</v>
      </c>
      <c r="H13" s="153">
        <v>400.83</v>
      </c>
      <c r="I13" s="153">
        <v>100.21</v>
      </c>
      <c r="J13" s="153">
        <v>2404.98</v>
      </c>
      <c r="K13" s="153">
        <v>601.26</v>
      </c>
      <c r="L13" s="153">
        <v>3006.24</v>
      </c>
      <c r="M13" s="112"/>
      <c r="N13" s="133"/>
      <c r="O13" s="133"/>
      <c r="S13" s="154"/>
      <c r="U13" s="155"/>
      <c r="V13" s="154"/>
    </row>
    <row r="14" spans="1:22" s="16" customFormat="1" x14ac:dyDescent="0.2">
      <c r="A14" s="143" t="s">
        <v>126</v>
      </c>
      <c r="B14" s="169" t="s">
        <v>110</v>
      </c>
      <c r="C14" s="169" t="s">
        <v>111</v>
      </c>
      <c r="D14" s="168" t="s">
        <v>103</v>
      </c>
      <c r="E14" s="152">
        <v>6</v>
      </c>
      <c r="F14" s="153">
        <v>245.25</v>
      </c>
      <c r="G14" s="171">
        <v>308.02999999999997</v>
      </c>
      <c r="H14" s="153">
        <v>246.42</v>
      </c>
      <c r="I14" s="153">
        <v>61.61</v>
      </c>
      <c r="J14" s="153">
        <v>1478.52</v>
      </c>
      <c r="K14" s="153">
        <v>369.66</v>
      </c>
      <c r="L14" s="153">
        <v>1848.18</v>
      </c>
      <c r="M14" s="112"/>
      <c r="N14" s="133"/>
      <c r="O14" s="133"/>
      <c r="P14" s="151"/>
      <c r="Q14" s="151"/>
      <c r="S14" s="154"/>
      <c r="U14" s="155"/>
      <c r="V14" s="154"/>
    </row>
    <row r="15" spans="1:22" s="16" customFormat="1" x14ac:dyDescent="0.2">
      <c r="A15" s="143" t="s">
        <v>127</v>
      </c>
      <c r="B15" s="169" t="s">
        <v>112</v>
      </c>
      <c r="C15" s="169" t="s">
        <v>113</v>
      </c>
      <c r="D15" s="168" t="s">
        <v>85</v>
      </c>
      <c r="E15" s="152">
        <v>20</v>
      </c>
      <c r="F15" s="153">
        <v>8.1999999999999993</v>
      </c>
      <c r="G15" s="171">
        <v>10.3</v>
      </c>
      <c r="H15" s="153">
        <v>8.24</v>
      </c>
      <c r="I15" s="153">
        <v>2.06</v>
      </c>
      <c r="J15" s="153">
        <v>164.8</v>
      </c>
      <c r="K15" s="153">
        <v>41.2</v>
      </c>
      <c r="L15" s="153">
        <v>206</v>
      </c>
      <c r="M15" s="112"/>
      <c r="N15" s="133"/>
      <c r="O15" s="133"/>
      <c r="P15" s="151"/>
      <c r="Q15" s="151"/>
      <c r="S15" s="154"/>
      <c r="T15" s="156"/>
      <c r="U15" s="155"/>
      <c r="V15" s="154"/>
    </row>
    <row r="16" spans="1:22" s="162" customFormat="1" x14ac:dyDescent="0.2">
      <c r="A16" s="182">
        <v>2</v>
      </c>
      <c r="B16" s="174"/>
      <c r="C16" s="173" t="s">
        <v>128</v>
      </c>
      <c r="D16" s="173"/>
      <c r="E16" s="175"/>
      <c r="F16" s="176"/>
      <c r="G16" s="176"/>
      <c r="H16" s="176"/>
      <c r="I16" s="176"/>
      <c r="J16" s="176"/>
      <c r="K16" s="176"/>
      <c r="L16" s="176"/>
      <c r="M16" s="158"/>
      <c r="N16" s="161"/>
      <c r="O16" s="161"/>
      <c r="P16" s="22"/>
      <c r="Q16" s="22"/>
      <c r="S16" s="163"/>
      <c r="U16" s="164"/>
      <c r="V16" s="163"/>
    </row>
    <row r="17" spans="1:40" s="14" customFormat="1" x14ac:dyDescent="0.2">
      <c r="A17" s="143" t="s">
        <v>129</v>
      </c>
      <c r="B17" s="169" t="s">
        <v>163</v>
      </c>
      <c r="C17" s="169" t="s">
        <v>114</v>
      </c>
      <c r="D17" s="143" t="s">
        <v>120</v>
      </c>
      <c r="E17" s="152">
        <v>2.88</v>
      </c>
      <c r="F17" s="153">
        <v>351.22089999999997</v>
      </c>
      <c r="G17" s="171">
        <v>441.13</v>
      </c>
      <c r="H17" s="153">
        <v>352.9</v>
      </c>
      <c r="I17" s="153">
        <v>88.23</v>
      </c>
      <c r="J17" s="153">
        <v>1016.35</v>
      </c>
      <c r="K17" s="153">
        <v>254.1</v>
      </c>
      <c r="L17" s="153">
        <v>1270.45</v>
      </c>
      <c r="M17" s="112"/>
      <c r="N17" s="133"/>
      <c r="O17" s="133"/>
      <c r="P17" s="151"/>
      <c r="Q17" s="151"/>
      <c r="S17" s="154"/>
      <c r="U17" s="155"/>
      <c r="V17" s="154"/>
    </row>
    <row r="18" spans="1:40" s="162" customFormat="1" x14ac:dyDescent="0.2">
      <c r="A18" s="182">
        <v>3</v>
      </c>
      <c r="B18" s="174"/>
      <c r="C18" s="173" t="s">
        <v>130</v>
      </c>
      <c r="D18" s="173"/>
      <c r="E18" s="175"/>
      <c r="F18" s="176"/>
      <c r="G18" s="176"/>
      <c r="H18" s="176"/>
      <c r="I18" s="176"/>
      <c r="J18" s="176"/>
      <c r="K18" s="176"/>
      <c r="L18" s="176"/>
      <c r="M18" s="158"/>
      <c r="N18" s="161"/>
      <c r="O18" s="161"/>
      <c r="P18" s="22"/>
      <c r="Q18" s="22"/>
      <c r="S18" s="163"/>
      <c r="U18" s="164"/>
      <c r="V18" s="163"/>
    </row>
    <row r="19" spans="1:40" s="14" customFormat="1" x14ac:dyDescent="0.2">
      <c r="A19" s="143" t="s">
        <v>131</v>
      </c>
      <c r="B19" s="172">
        <v>98524</v>
      </c>
      <c r="C19" s="172" t="s">
        <v>132</v>
      </c>
      <c r="D19" s="143" t="s">
        <v>120</v>
      </c>
      <c r="E19" s="152">
        <v>1444</v>
      </c>
      <c r="F19" s="153">
        <v>4.28</v>
      </c>
      <c r="G19" s="171">
        <v>5.38</v>
      </c>
      <c r="H19" s="153">
        <v>4.3</v>
      </c>
      <c r="I19" s="153">
        <v>1.08</v>
      </c>
      <c r="J19" s="153">
        <v>6209.2</v>
      </c>
      <c r="K19" s="153">
        <v>1559.52</v>
      </c>
      <c r="L19" s="153">
        <v>7768.7199999999993</v>
      </c>
      <c r="M19" s="112"/>
      <c r="N19" s="133"/>
      <c r="O19" s="133"/>
      <c r="P19" s="151"/>
      <c r="Q19" s="151"/>
      <c r="S19" s="154"/>
      <c r="T19" s="142"/>
      <c r="U19" s="155"/>
      <c r="V19" s="154"/>
    </row>
    <row r="20" spans="1:40" s="14" customFormat="1" x14ac:dyDescent="0.2">
      <c r="A20" s="143" t="s">
        <v>133</v>
      </c>
      <c r="B20" s="169" t="s">
        <v>115</v>
      </c>
      <c r="C20" s="170" t="s">
        <v>116</v>
      </c>
      <c r="D20" s="143" t="s">
        <v>120</v>
      </c>
      <c r="E20" s="152">
        <v>2888</v>
      </c>
      <c r="F20" s="153">
        <v>2.5873510000000004</v>
      </c>
      <c r="G20" s="171">
        <v>3.25</v>
      </c>
      <c r="H20" s="153">
        <v>2.6</v>
      </c>
      <c r="I20" s="153">
        <v>0.65</v>
      </c>
      <c r="J20" s="153">
        <v>7508.8</v>
      </c>
      <c r="K20" s="153">
        <v>1877.2</v>
      </c>
      <c r="L20" s="153">
        <v>9386</v>
      </c>
      <c r="M20" s="112"/>
      <c r="N20" s="133"/>
      <c r="O20" s="133"/>
      <c r="P20" s="151"/>
      <c r="Q20" s="151"/>
      <c r="S20" s="154"/>
      <c r="U20" s="155"/>
      <c r="V20" s="154"/>
    </row>
    <row r="21" spans="1:40" s="14" customFormat="1" ht="21" customHeight="1" x14ac:dyDescent="0.2">
      <c r="A21" s="143" t="s">
        <v>134</v>
      </c>
      <c r="B21" s="169" t="s">
        <v>164</v>
      </c>
      <c r="C21" s="172" t="s">
        <v>161</v>
      </c>
      <c r="D21" s="143" t="s">
        <v>122</v>
      </c>
      <c r="E21" s="152">
        <v>28.88</v>
      </c>
      <c r="F21" s="153">
        <v>1107.3307148075999</v>
      </c>
      <c r="G21" s="171">
        <v>1390.81</v>
      </c>
      <c r="H21" s="153">
        <v>1112.6500000000001</v>
      </c>
      <c r="I21" s="153">
        <v>278.16000000000003</v>
      </c>
      <c r="J21" s="153">
        <v>32133.33</v>
      </c>
      <c r="K21" s="153">
        <v>8033.26</v>
      </c>
      <c r="L21" s="153">
        <v>40166.590000000004</v>
      </c>
      <c r="M21" s="112"/>
      <c r="N21" s="133"/>
      <c r="O21" s="133"/>
      <c r="P21" s="151"/>
      <c r="Q21" s="151"/>
      <c r="S21" s="154"/>
      <c r="U21" s="155"/>
      <c r="V21" s="154"/>
      <c r="Z21" s="150"/>
      <c r="AA21" s="150"/>
      <c r="AB21" s="150"/>
      <c r="AC21" s="150"/>
      <c r="AD21" s="150"/>
      <c r="AE21" s="150"/>
      <c r="AF21" s="150"/>
      <c r="AG21" s="150"/>
      <c r="AH21" s="150"/>
      <c r="AI21" s="150"/>
      <c r="AJ21" s="150"/>
      <c r="AK21" s="150"/>
      <c r="AL21" s="150"/>
      <c r="AM21" s="150"/>
      <c r="AN21" s="150"/>
    </row>
    <row r="22" spans="1:40" s="14" customFormat="1" x14ac:dyDescent="0.2">
      <c r="A22" s="143" t="s">
        <v>136</v>
      </c>
      <c r="B22" s="169" t="s">
        <v>162</v>
      </c>
      <c r="C22" s="169" t="s">
        <v>123</v>
      </c>
      <c r="D22" s="143" t="s">
        <v>122</v>
      </c>
      <c r="E22" s="152">
        <v>43.32</v>
      </c>
      <c r="F22" s="153">
        <v>1221.69</v>
      </c>
      <c r="G22" s="171">
        <v>1534.44</v>
      </c>
      <c r="H22" s="153">
        <v>1227.55</v>
      </c>
      <c r="I22" s="153">
        <v>306.89</v>
      </c>
      <c r="J22" s="153">
        <v>53177.47</v>
      </c>
      <c r="K22" s="153">
        <v>13294.47</v>
      </c>
      <c r="L22" s="153">
        <v>66471.94</v>
      </c>
      <c r="M22" s="112"/>
      <c r="N22" s="133"/>
      <c r="O22" s="133"/>
      <c r="P22" s="151"/>
      <c r="Q22" s="151"/>
      <c r="S22" s="154"/>
      <c r="U22" s="155"/>
      <c r="V22" s="154"/>
      <c r="Z22" s="150"/>
      <c r="AA22" s="150"/>
      <c r="AB22" s="150"/>
      <c r="AC22" s="150"/>
      <c r="AD22" s="150"/>
      <c r="AE22" s="150"/>
      <c r="AF22" s="150"/>
      <c r="AG22" s="150"/>
      <c r="AH22" s="150"/>
      <c r="AI22" s="150"/>
      <c r="AJ22" s="150"/>
      <c r="AK22" s="150"/>
      <c r="AL22" s="150"/>
      <c r="AM22" s="150"/>
      <c r="AN22" s="150"/>
    </row>
    <row r="23" spans="1:40" s="15" customFormat="1" x14ac:dyDescent="0.2">
      <c r="A23" s="143" t="s">
        <v>137</v>
      </c>
      <c r="B23" s="169" t="s">
        <v>162</v>
      </c>
      <c r="C23" s="169" t="s">
        <v>117</v>
      </c>
      <c r="D23" s="143" t="s">
        <v>122</v>
      </c>
      <c r="E23" s="152">
        <v>0</v>
      </c>
      <c r="F23" s="153">
        <v>1221.69</v>
      </c>
      <c r="G23" s="171">
        <v>1534.44</v>
      </c>
      <c r="H23" s="153">
        <v>1227.55</v>
      </c>
      <c r="I23" s="153">
        <v>306.89</v>
      </c>
      <c r="J23" s="153">
        <v>0</v>
      </c>
      <c r="K23" s="153">
        <v>0</v>
      </c>
      <c r="L23" s="153">
        <v>0</v>
      </c>
      <c r="M23" s="112"/>
      <c r="N23" s="133"/>
      <c r="O23" s="133"/>
      <c r="P23" s="151"/>
      <c r="Q23" s="151"/>
      <c r="R23" s="16"/>
      <c r="S23" s="154"/>
      <c r="T23" s="16"/>
      <c r="U23" s="155"/>
      <c r="V23" s="154"/>
      <c r="W23" s="16"/>
      <c r="X23" s="16"/>
      <c r="Y23" s="16"/>
      <c r="Z23" s="150"/>
      <c r="AA23" s="150"/>
      <c r="AB23" s="150"/>
      <c r="AC23" s="150"/>
      <c r="AD23" s="150"/>
      <c r="AE23" s="150"/>
      <c r="AF23" s="150"/>
      <c r="AG23" s="150"/>
      <c r="AH23" s="150"/>
      <c r="AI23" s="150"/>
      <c r="AJ23" s="150"/>
      <c r="AK23" s="150"/>
      <c r="AL23" s="150"/>
      <c r="AM23" s="150"/>
      <c r="AN23" s="150"/>
    </row>
    <row r="24" spans="1:40" s="15" customFormat="1" ht="25.5" x14ac:dyDescent="0.2">
      <c r="A24" s="143" t="s">
        <v>138</v>
      </c>
      <c r="B24" s="169">
        <v>95876</v>
      </c>
      <c r="C24" s="169" t="s">
        <v>118</v>
      </c>
      <c r="D24" s="143" t="s">
        <v>172</v>
      </c>
      <c r="E24" s="152">
        <v>1407.9</v>
      </c>
      <c r="F24" s="153">
        <v>2.25</v>
      </c>
      <c r="G24" s="171">
        <v>2.83</v>
      </c>
      <c r="H24" s="153">
        <v>2.2599999999999998</v>
      </c>
      <c r="I24" s="153">
        <v>0.56999999999999995</v>
      </c>
      <c r="J24" s="153">
        <v>3181.85</v>
      </c>
      <c r="K24" s="153">
        <v>802.5</v>
      </c>
      <c r="L24" s="153">
        <v>3984.35</v>
      </c>
      <c r="M24" s="112"/>
      <c r="N24" s="133">
        <f>E21+E22</f>
        <v>72.2</v>
      </c>
      <c r="O24" s="133"/>
      <c r="P24" s="151"/>
      <c r="Q24" s="151"/>
      <c r="R24" s="16"/>
      <c r="S24" s="154"/>
      <c r="T24" s="16"/>
      <c r="U24" s="155"/>
      <c r="V24" s="154"/>
      <c r="W24" s="16"/>
      <c r="X24" s="16"/>
      <c r="Y24" s="16"/>
      <c r="Z24" s="150"/>
      <c r="AA24" s="150"/>
      <c r="AB24" s="150"/>
      <c r="AC24" s="150"/>
      <c r="AD24" s="150"/>
      <c r="AE24" s="150"/>
      <c r="AF24" s="150"/>
      <c r="AG24" s="150"/>
      <c r="AH24" s="150"/>
      <c r="AI24" s="150"/>
      <c r="AJ24" s="150"/>
      <c r="AK24" s="150"/>
      <c r="AL24" s="150"/>
      <c r="AM24" s="150"/>
      <c r="AN24" s="150"/>
    </row>
    <row r="25" spans="1:40" s="16" customFormat="1" x14ac:dyDescent="0.2">
      <c r="A25" s="143" t="s">
        <v>139</v>
      </c>
      <c r="B25" s="169">
        <v>96001</v>
      </c>
      <c r="C25" s="169" t="s">
        <v>119</v>
      </c>
      <c r="D25" s="168" t="s">
        <v>120</v>
      </c>
      <c r="E25" s="152">
        <v>0</v>
      </c>
      <c r="F25" s="153">
        <v>7.4</v>
      </c>
      <c r="G25" s="171">
        <v>9.2899999999999991</v>
      </c>
      <c r="H25" s="153">
        <v>7.43</v>
      </c>
      <c r="I25" s="153">
        <v>1.86</v>
      </c>
      <c r="J25" s="153">
        <v>0</v>
      </c>
      <c r="K25" s="153">
        <v>0</v>
      </c>
      <c r="L25" s="153">
        <v>0</v>
      </c>
      <c r="M25" s="112"/>
      <c r="N25" s="133">
        <f>N24*0.5</f>
        <v>36.1</v>
      </c>
      <c r="O25" s="133"/>
      <c r="P25" s="151"/>
      <c r="Q25" s="151"/>
      <c r="S25" s="154"/>
      <c r="U25" s="155"/>
      <c r="V25" s="154"/>
      <c r="Z25" s="150"/>
      <c r="AA25" s="150"/>
      <c r="AB25" s="150"/>
      <c r="AC25" s="150"/>
      <c r="AD25" s="150"/>
      <c r="AE25" s="150"/>
      <c r="AF25" s="150"/>
      <c r="AG25" s="150"/>
      <c r="AH25" s="150"/>
      <c r="AI25" s="150"/>
      <c r="AJ25" s="150"/>
      <c r="AK25" s="150"/>
      <c r="AL25" s="150"/>
      <c r="AM25" s="150"/>
      <c r="AN25" s="150"/>
    </row>
    <row r="26" spans="1:40" s="16" customFormat="1" ht="25.5" x14ac:dyDescent="0.2">
      <c r="A26" s="143" t="s">
        <v>140</v>
      </c>
      <c r="B26" s="169">
        <v>95876</v>
      </c>
      <c r="C26" s="169" t="s">
        <v>121</v>
      </c>
      <c r="D26" s="143" t="s">
        <v>172</v>
      </c>
      <c r="E26" s="152">
        <v>0</v>
      </c>
      <c r="F26" s="153">
        <v>2.25</v>
      </c>
      <c r="G26" s="171">
        <v>2.83</v>
      </c>
      <c r="H26" s="153">
        <v>2.2599999999999998</v>
      </c>
      <c r="I26" s="153">
        <v>0.56999999999999995</v>
      </c>
      <c r="J26" s="153">
        <v>0</v>
      </c>
      <c r="K26" s="153">
        <v>0</v>
      </c>
      <c r="L26" s="153">
        <v>0</v>
      </c>
      <c r="M26" s="112"/>
      <c r="N26" s="133"/>
      <c r="O26" s="133"/>
      <c r="P26" s="151"/>
      <c r="Q26" s="151"/>
      <c r="S26" s="154"/>
      <c r="U26" s="155"/>
      <c r="V26" s="154"/>
      <c r="Z26" s="150"/>
      <c r="AA26" s="150"/>
      <c r="AB26" s="150"/>
      <c r="AC26" s="150"/>
      <c r="AD26" s="150"/>
      <c r="AE26" s="150"/>
      <c r="AF26" s="150"/>
      <c r="AG26" s="150"/>
      <c r="AH26" s="150"/>
      <c r="AI26" s="150"/>
      <c r="AJ26" s="150"/>
      <c r="AK26" s="150"/>
      <c r="AL26" s="150"/>
      <c r="AM26" s="150"/>
      <c r="AN26" s="150"/>
    </row>
    <row r="27" spans="1:40" s="17" customFormat="1" x14ac:dyDescent="0.2">
      <c r="A27" s="182">
        <v>4</v>
      </c>
      <c r="B27" s="174"/>
      <c r="C27" s="173" t="s">
        <v>141</v>
      </c>
      <c r="D27" s="173"/>
      <c r="E27" s="175"/>
      <c r="F27" s="176"/>
      <c r="G27" s="176"/>
      <c r="H27" s="176"/>
      <c r="I27" s="176"/>
      <c r="J27" s="176"/>
      <c r="K27" s="176"/>
      <c r="L27" s="176"/>
      <c r="M27" s="158"/>
      <c r="N27" s="161"/>
      <c r="O27" s="161"/>
      <c r="P27" s="22"/>
      <c r="Q27" s="22"/>
      <c r="S27" s="163"/>
      <c r="U27" s="164"/>
      <c r="V27" s="163"/>
      <c r="Z27" s="160"/>
      <c r="AA27" s="160"/>
      <c r="AB27" s="160"/>
      <c r="AC27" s="160"/>
      <c r="AD27" s="160"/>
      <c r="AE27" s="160"/>
      <c r="AF27" s="160"/>
      <c r="AG27" s="160"/>
      <c r="AH27" s="160"/>
      <c r="AI27" s="160"/>
      <c r="AJ27" s="160"/>
      <c r="AK27" s="160"/>
      <c r="AL27" s="160"/>
      <c r="AM27" s="160"/>
      <c r="AN27" s="160"/>
    </row>
    <row r="28" spans="1:40" s="150" customFormat="1" ht="30" x14ac:dyDescent="0.2">
      <c r="A28" s="143" t="s">
        <v>142</v>
      </c>
      <c r="B28" s="183">
        <v>102512</v>
      </c>
      <c r="C28" s="184" t="s">
        <v>84</v>
      </c>
      <c r="D28" s="183" t="s">
        <v>85</v>
      </c>
      <c r="E28" s="152">
        <v>115</v>
      </c>
      <c r="F28" s="153">
        <v>5.97</v>
      </c>
      <c r="G28" s="171">
        <v>7.5</v>
      </c>
      <c r="H28" s="153">
        <v>6</v>
      </c>
      <c r="I28" s="153">
        <v>1.5</v>
      </c>
      <c r="J28" s="153">
        <v>690</v>
      </c>
      <c r="K28" s="153">
        <v>172.5</v>
      </c>
      <c r="L28" s="153">
        <v>862.5</v>
      </c>
      <c r="M28" s="112"/>
      <c r="N28" s="133"/>
      <c r="O28" s="133"/>
      <c r="P28" s="151"/>
      <c r="Q28" s="151"/>
      <c r="R28" s="14"/>
      <c r="S28" s="154"/>
      <c r="T28" s="14"/>
      <c r="U28" s="155"/>
      <c r="V28" s="154"/>
      <c r="W28" s="14"/>
      <c r="X28" s="14"/>
      <c r="Y28" s="14"/>
    </row>
    <row r="29" spans="1:40" s="150" customFormat="1" x14ac:dyDescent="0.2">
      <c r="A29" s="143" t="s">
        <v>143</v>
      </c>
      <c r="B29" s="183">
        <v>102513</v>
      </c>
      <c r="C29" s="184" t="s">
        <v>86</v>
      </c>
      <c r="D29" s="183" t="s">
        <v>120</v>
      </c>
      <c r="E29" s="152">
        <v>0</v>
      </c>
      <c r="F29" s="153">
        <v>44.84</v>
      </c>
      <c r="G29" s="171">
        <v>56.32</v>
      </c>
      <c r="H29" s="153">
        <v>45.06</v>
      </c>
      <c r="I29" s="153">
        <v>11.26</v>
      </c>
      <c r="J29" s="153">
        <v>0</v>
      </c>
      <c r="K29" s="153">
        <v>0</v>
      </c>
      <c r="L29" s="153">
        <v>0</v>
      </c>
      <c r="M29" s="112"/>
      <c r="N29" s="133"/>
      <c r="O29" s="133"/>
      <c r="P29" s="151"/>
      <c r="Q29" s="151"/>
      <c r="R29" s="14"/>
      <c r="S29" s="154"/>
      <c r="T29" s="14"/>
      <c r="U29" s="155"/>
      <c r="V29" s="154"/>
      <c r="W29" s="14"/>
      <c r="X29" s="14"/>
      <c r="Y29" s="14"/>
      <c r="Z29" s="14"/>
    </row>
    <row r="30" spans="1:40" s="16" customFormat="1" ht="30" x14ac:dyDescent="0.2">
      <c r="A30" s="143" t="s">
        <v>144</v>
      </c>
      <c r="B30" s="183">
        <v>102509</v>
      </c>
      <c r="C30" s="184" t="s">
        <v>87</v>
      </c>
      <c r="D30" s="183" t="s">
        <v>120</v>
      </c>
      <c r="E30" s="152">
        <v>0</v>
      </c>
      <c r="F30" s="153">
        <v>26.75</v>
      </c>
      <c r="G30" s="171">
        <v>33.6</v>
      </c>
      <c r="H30" s="153">
        <v>26.88</v>
      </c>
      <c r="I30" s="153">
        <v>6.72</v>
      </c>
      <c r="J30" s="153">
        <v>0</v>
      </c>
      <c r="K30" s="153">
        <v>0</v>
      </c>
      <c r="L30" s="153">
        <v>0</v>
      </c>
      <c r="M30" s="112"/>
      <c r="N30" s="133"/>
      <c r="O30" s="133"/>
      <c r="P30" s="151"/>
      <c r="Q30" s="151"/>
      <c r="S30" s="154"/>
      <c r="U30" s="155"/>
      <c r="V30" s="154"/>
    </row>
    <row r="31" spans="1:40" s="16" customFormat="1" x14ac:dyDescent="0.2">
      <c r="A31" s="143" t="s">
        <v>145</v>
      </c>
      <c r="B31" s="183">
        <v>102498</v>
      </c>
      <c r="C31" s="184" t="s">
        <v>88</v>
      </c>
      <c r="D31" s="185" t="s">
        <v>85</v>
      </c>
      <c r="E31" s="152">
        <v>310</v>
      </c>
      <c r="F31" s="153">
        <v>1.42</v>
      </c>
      <c r="G31" s="171">
        <v>1.78</v>
      </c>
      <c r="H31" s="153">
        <v>1.42</v>
      </c>
      <c r="I31" s="153">
        <v>0.36</v>
      </c>
      <c r="J31" s="153">
        <v>440.2</v>
      </c>
      <c r="K31" s="153">
        <v>111.6</v>
      </c>
      <c r="L31" s="153">
        <v>551.79999999999995</v>
      </c>
      <c r="M31" s="112"/>
      <c r="N31" s="133"/>
      <c r="O31" s="133"/>
      <c r="P31" s="151"/>
      <c r="Q31" s="151"/>
      <c r="S31" s="154"/>
      <c r="U31" s="155"/>
      <c r="V31" s="154"/>
    </row>
    <row r="32" spans="1:40" s="16" customFormat="1" x14ac:dyDescent="0.2">
      <c r="A32" s="143" t="s">
        <v>146</v>
      </c>
      <c r="B32" s="183" t="s">
        <v>89</v>
      </c>
      <c r="C32" s="184" t="s">
        <v>90</v>
      </c>
      <c r="D32" s="185" t="s">
        <v>5</v>
      </c>
      <c r="E32" s="152">
        <v>0</v>
      </c>
      <c r="F32" s="153">
        <v>248.01</v>
      </c>
      <c r="G32" s="171">
        <v>311.5</v>
      </c>
      <c r="H32" s="153">
        <v>249.2</v>
      </c>
      <c r="I32" s="153">
        <v>62.3</v>
      </c>
      <c r="J32" s="153">
        <v>0</v>
      </c>
      <c r="K32" s="153">
        <v>0</v>
      </c>
      <c r="L32" s="153">
        <v>0</v>
      </c>
      <c r="M32" s="112"/>
      <c r="N32" s="133"/>
      <c r="O32" s="133"/>
      <c r="P32" s="151"/>
      <c r="Q32" s="151"/>
      <c r="S32" s="154"/>
      <c r="U32" s="155"/>
      <c r="V32" s="154"/>
    </row>
    <row r="33" spans="1:26" s="16" customFormat="1" ht="30" x14ac:dyDescent="0.2">
      <c r="A33" s="143" t="s">
        <v>147</v>
      </c>
      <c r="B33" s="183" t="s">
        <v>91</v>
      </c>
      <c r="C33" s="184" t="s">
        <v>92</v>
      </c>
      <c r="D33" s="185" t="s">
        <v>5</v>
      </c>
      <c r="E33" s="152">
        <v>0</v>
      </c>
      <c r="F33" s="153">
        <v>425.09</v>
      </c>
      <c r="G33" s="171">
        <v>533.91</v>
      </c>
      <c r="H33" s="153">
        <v>427.13</v>
      </c>
      <c r="I33" s="153">
        <v>106.78</v>
      </c>
      <c r="J33" s="153">
        <v>0</v>
      </c>
      <c r="K33" s="153">
        <v>0</v>
      </c>
      <c r="L33" s="153">
        <v>0</v>
      </c>
      <c r="M33" s="112"/>
      <c r="N33" s="133"/>
      <c r="O33" s="133"/>
      <c r="P33" s="151"/>
      <c r="Q33" s="151"/>
      <c r="S33" s="154"/>
      <c r="U33" s="155"/>
      <c r="V33" s="154"/>
    </row>
    <row r="34" spans="1:26" s="16" customFormat="1" x14ac:dyDescent="0.2">
      <c r="A34" s="143" t="s">
        <v>148</v>
      </c>
      <c r="B34" s="183" t="s">
        <v>93</v>
      </c>
      <c r="C34" s="184" t="s">
        <v>94</v>
      </c>
      <c r="D34" s="185" t="s">
        <v>5</v>
      </c>
      <c r="E34" s="152">
        <v>0</v>
      </c>
      <c r="F34" s="153">
        <v>248.05</v>
      </c>
      <c r="G34" s="171">
        <v>311.55</v>
      </c>
      <c r="H34" s="153">
        <v>249.24</v>
      </c>
      <c r="I34" s="153">
        <v>62.31</v>
      </c>
      <c r="J34" s="153">
        <v>0</v>
      </c>
      <c r="K34" s="153">
        <v>0</v>
      </c>
      <c r="L34" s="153">
        <v>0</v>
      </c>
      <c r="M34" s="112"/>
      <c r="N34" s="133"/>
      <c r="O34" s="133"/>
      <c r="P34" s="151"/>
      <c r="Q34" s="151"/>
      <c r="S34" s="154"/>
      <c r="U34" s="155"/>
      <c r="V34" s="154"/>
    </row>
    <row r="35" spans="1:26" s="16" customFormat="1" ht="30" x14ac:dyDescent="0.2">
      <c r="A35" s="143" t="s">
        <v>149</v>
      </c>
      <c r="B35" s="183" t="s">
        <v>95</v>
      </c>
      <c r="C35" s="184" t="s">
        <v>96</v>
      </c>
      <c r="D35" s="185" t="s">
        <v>5</v>
      </c>
      <c r="E35" s="152">
        <v>0</v>
      </c>
      <c r="F35" s="153">
        <v>432.39</v>
      </c>
      <c r="G35" s="171">
        <v>543.08000000000004</v>
      </c>
      <c r="H35" s="153">
        <v>434.46</v>
      </c>
      <c r="I35" s="153">
        <v>108.62</v>
      </c>
      <c r="J35" s="153">
        <v>0</v>
      </c>
      <c r="K35" s="153">
        <v>0</v>
      </c>
      <c r="L35" s="153">
        <v>0</v>
      </c>
      <c r="M35" s="112"/>
      <c r="N35" s="133"/>
      <c r="O35" s="133"/>
      <c r="P35" s="151"/>
      <c r="Q35" s="151"/>
      <c r="S35" s="154"/>
      <c r="U35" s="155"/>
      <c r="V35" s="154"/>
    </row>
    <row r="36" spans="1:26" s="16" customFormat="1" ht="30" x14ac:dyDescent="0.2">
      <c r="A36" s="143" t="s">
        <v>155</v>
      </c>
      <c r="B36" s="183" t="s">
        <v>97</v>
      </c>
      <c r="C36" s="184" t="s">
        <v>98</v>
      </c>
      <c r="D36" s="185" t="s">
        <v>5</v>
      </c>
      <c r="E36" s="152">
        <v>0</v>
      </c>
      <c r="F36" s="153">
        <v>403.32</v>
      </c>
      <c r="G36" s="171">
        <v>506.57</v>
      </c>
      <c r="H36" s="153">
        <v>405.26</v>
      </c>
      <c r="I36" s="153">
        <v>101.31</v>
      </c>
      <c r="J36" s="153">
        <v>0</v>
      </c>
      <c r="K36" s="153">
        <v>0</v>
      </c>
      <c r="L36" s="153">
        <v>0</v>
      </c>
      <c r="M36" s="112"/>
      <c r="N36" s="133"/>
      <c r="O36" s="133"/>
      <c r="P36" s="151"/>
      <c r="Q36" s="151"/>
      <c r="S36" s="154"/>
      <c r="U36" s="155"/>
      <c r="V36" s="154"/>
    </row>
    <row r="37" spans="1:26" s="16" customFormat="1" x14ac:dyDescent="0.2">
      <c r="A37" s="143" t="s">
        <v>156</v>
      </c>
      <c r="B37" s="183" t="s">
        <v>95</v>
      </c>
      <c r="C37" s="184" t="s">
        <v>99</v>
      </c>
      <c r="D37" s="185" t="s">
        <v>5</v>
      </c>
      <c r="E37" s="152">
        <v>0</v>
      </c>
      <c r="F37" s="153">
        <v>442.78</v>
      </c>
      <c r="G37" s="171">
        <v>556.13</v>
      </c>
      <c r="H37" s="153">
        <v>444.9</v>
      </c>
      <c r="I37" s="153">
        <v>111.23</v>
      </c>
      <c r="J37" s="153">
        <v>0</v>
      </c>
      <c r="K37" s="153">
        <v>0</v>
      </c>
      <c r="L37" s="153">
        <v>0</v>
      </c>
      <c r="M37" s="112"/>
      <c r="N37" s="133"/>
      <c r="O37" s="133"/>
      <c r="P37" s="151"/>
      <c r="Q37" s="151"/>
      <c r="S37" s="154"/>
      <c r="U37" s="155"/>
      <c r="V37" s="154"/>
    </row>
    <row r="38" spans="1:26" s="160" customFormat="1" x14ac:dyDescent="0.2">
      <c r="A38" s="143" t="s">
        <v>157</v>
      </c>
      <c r="B38" s="183" t="s">
        <v>168</v>
      </c>
      <c r="C38" s="184" t="s">
        <v>169</v>
      </c>
      <c r="D38" s="185" t="s">
        <v>5</v>
      </c>
      <c r="E38" s="152">
        <v>0</v>
      </c>
      <c r="F38" s="153">
        <v>94.29</v>
      </c>
      <c r="G38" s="171">
        <v>118.43</v>
      </c>
      <c r="H38" s="153">
        <v>94.74</v>
      </c>
      <c r="I38" s="153">
        <v>23.69</v>
      </c>
      <c r="J38" s="153">
        <v>0</v>
      </c>
      <c r="K38" s="153">
        <v>0</v>
      </c>
      <c r="L38" s="153">
        <v>0</v>
      </c>
      <c r="M38" s="158"/>
      <c r="N38" s="161"/>
      <c r="O38" s="161"/>
      <c r="P38" s="22"/>
      <c r="Q38" s="22"/>
      <c r="R38" s="162"/>
      <c r="S38" s="163"/>
      <c r="T38" s="162"/>
      <c r="U38" s="164"/>
      <c r="V38" s="163"/>
      <c r="W38" s="162"/>
      <c r="X38" s="162"/>
      <c r="Y38" s="162"/>
      <c r="Z38" s="162"/>
    </row>
    <row r="39" spans="1:26" s="150" customFormat="1" x14ac:dyDescent="0.2">
      <c r="A39" s="143" t="s">
        <v>158</v>
      </c>
      <c r="B39" s="183" t="s">
        <v>100</v>
      </c>
      <c r="C39" s="184" t="s">
        <v>101</v>
      </c>
      <c r="D39" s="168" t="s">
        <v>2</v>
      </c>
      <c r="E39" s="152">
        <v>0</v>
      </c>
      <c r="F39" s="153">
        <v>34.69</v>
      </c>
      <c r="G39" s="171">
        <v>43.57</v>
      </c>
      <c r="H39" s="153">
        <v>34.86</v>
      </c>
      <c r="I39" s="153">
        <v>8.7100000000000009</v>
      </c>
      <c r="J39" s="153">
        <v>0</v>
      </c>
      <c r="K39" s="153">
        <v>0</v>
      </c>
      <c r="L39" s="153">
        <v>0</v>
      </c>
      <c r="M39" s="112"/>
      <c r="N39" s="133"/>
      <c r="O39" s="133"/>
      <c r="P39" s="151"/>
      <c r="Q39" s="151"/>
      <c r="R39" s="14"/>
      <c r="S39" s="154"/>
      <c r="T39" s="14"/>
      <c r="U39" s="155"/>
      <c r="V39" s="154"/>
      <c r="W39" s="14"/>
      <c r="X39" s="14"/>
      <c r="Y39" s="14"/>
      <c r="Z39" s="14"/>
    </row>
    <row r="40" spans="1:26" s="150" customFormat="1" x14ac:dyDescent="0.2">
      <c r="A40" s="182">
        <v>5</v>
      </c>
      <c r="B40" s="174"/>
      <c r="C40" s="173" t="s">
        <v>150</v>
      </c>
      <c r="D40" s="173"/>
      <c r="E40" s="175"/>
      <c r="F40" s="176"/>
      <c r="G40" s="176"/>
      <c r="H40" s="176"/>
      <c r="I40" s="176"/>
      <c r="J40" s="176"/>
      <c r="K40" s="176"/>
      <c r="L40" s="176"/>
      <c r="M40" s="112"/>
      <c r="N40" s="133"/>
      <c r="O40" s="133"/>
      <c r="P40" s="151"/>
      <c r="Q40" s="151"/>
      <c r="R40" s="14"/>
      <c r="S40" s="154"/>
      <c r="T40" s="14"/>
      <c r="U40" s="155"/>
      <c r="V40" s="154"/>
      <c r="W40" s="14"/>
      <c r="X40" s="14"/>
      <c r="Y40" s="14"/>
      <c r="Z40" s="14"/>
    </row>
    <row r="41" spans="1:26" s="150" customFormat="1" x14ac:dyDescent="0.2">
      <c r="A41" s="143" t="s">
        <v>151</v>
      </c>
      <c r="B41" s="169">
        <v>88249</v>
      </c>
      <c r="C41" s="169" t="s">
        <v>102</v>
      </c>
      <c r="D41" s="168" t="s">
        <v>103</v>
      </c>
      <c r="E41" s="152">
        <v>20</v>
      </c>
      <c r="F41" s="153">
        <v>25.94</v>
      </c>
      <c r="G41" s="171">
        <v>32.58</v>
      </c>
      <c r="H41" s="153">
        <v>26.06</v>
      </c>
      <c r="I41" s="153">
        <v>6.52</v>
      </c>
      <c r="J41" s="153">
        <v>521.20000000000005</v>
      </c>
      <c r="K41" s="153">
        <v>130.4</v>
      </c>
      <c r="L41" s="153">
        <v>651.6</v>
      </c>
      <c r="M41" s="112"/>
      <c r="N41" s="133"/>
      <c r="O41" s="133"/>
      <c r="P41" s="151"/>
      <c r="Q41" s="151"/>
      <c r="R41" s="14"/>
      <c r="S41" s="154"/>
      <c r="T41" s="14"/>
      <c r="U41" s="155"/>
      <c r="V41" s="154"/>
      <c r="W41" s="14"/>
      <c r="X41" s="14"/>
      <c r="Y41" s="14"/>
      <c r="Z41" s="14"/>
    </row>
    <row r="42" spans="1:26" s="150" customFormat="1" x14ac:dyDescent="0.2">
      <c r="A42" s="143" t="s">
        <v>152</v>
      </c>
      <c r="B42" s="169">
        <v>88321</v>
      </c>
      <c r="C42" s="169" t="s">
        <v>104</v>
      </c>
      <c r="D42" s="168" t="s">
        <v>103</v>
      </c>
      <c r="E42" s="152">
        <v>20</v>
      </c>
      <c r="F42" s="153">
        <v>30.67</v>
      </c>
      <c r="G42" s="171">
        <v>38.520000000000003</v>
      </c>
      <c r="H42" s="153">
        <v>30.82</v>
      </c>
      <c r="I42" s="153">
        <v>7.7</v>
      </c>
      <c r="J42" s="153">
        <v>616.4</v>
      </c>
      <c r="K42" s="153">
        <v>154</v>
      </c>
      <c r="L42" s="153">
        <v>770.4</v>
      </c>
      <c r="M42" s="112"/>
      <c r="N42" s="133"/>
      <c r="O42" s="133"/>
      <c r="P42" s="151"/>
      <c r="Q42" s="151"/>
      <c r="R42" s="14"/>
      <c r="S42" s="154"/>
      <c r="T42" s="14"/>
      <c r="U42" s="155"/>
      <c r="V42" s="154"/>
      <c r="W42" s="14"/>
      <c r="X42" s="14"/>
      <c r="Y42" s="14"/>
      <c r="Z42" s="14"/>
    </row>
    <row r="43" spans="1:26" s="160" customFormat="1" x14ac:dyDescent="0.2">
      <c r="A43" s="143" t="s">
        <v>153</v>
      </c>
      <c r="B43" s="169">
        <v>90781</v>
      </c>
      <c r="C43" s="170" t="s">
        <v>105</v>
      </c>
      <c r="D43" s="168" t="s">
        <v>103</v>
      </c>
      <c r="E43" s="152">
        <v>20</v>
      </c>
      <c r="F43" s="153">
        <v>30.85</v>
      </c>
      <c r="G43" s="171">
        <v>38.75</v>
      </c>
      <c r="H43" s="153">
        <v>31</v>
      </c>
      <c r="I43" s="153">
        <v>7.75</v>
      </c>
      <c r="J43" s="153">
        <v>620</v>
      </c>
      <c r="K43" s="153">
        <v>155</v>
      </c>
      <c r="L43" s="153">
        <v>775</v>
      </c>
      <c r="M43" s="158"/>
      <c r="N43" s="161"/>
      <c r="O43" s="161"/>
      <c r="P43" s="22"/>
      <c r="Q43" s="22"/>
      <c r="R43" s="162"/>
      <c r="S43" s="163"/>
      <c r="T43" s="162"/>
      <c r="U43" s="164"/>
      <c r="V43" s="163"/>
      <c r="W43" s="162"/>
      <c r="X43" s="162"/>
      <c r="Y43" s="162"/>
      <c r="Z43" s="162"/>
    </row>
    <row r="44" spans="1:26" s="150" customFormat="1" x14ac:dyDescent="0.2">
      <c r="A44" s="143" t="s">
        <v>154</v>
      </c>
      <c r="B44" s="169">
        <v>88253</v>
      </c>
      <c r="C44" s="170" t="s">
        <v>106</v>
      </c>
      <c r="D44" s="168" t="s">
        <v>103</v>
      </c>
      <c r="E44" s="152">
        <v>20</v>
      </c>
      <c r="F44" s="153">
        <v>15.05</v>
      </c>
      <c r="G44" s="171">
        <v>18.899999999999999</v>
      </c>
      <c r="H44" s="153">
        <v>15.12</v>
      </c>
      <c r="I44" s="153">
        <v>3.78</v>
      </c>
      <c r="J44" s="153">
        <v>302.39999999999998</v>
      </c>
      <c r="K44" s="153">
        <v>75.599999999999994</v>
      </c>
      <c r="L44" s="153">
        <v>378</v>
      </c>
      <c r="M44" s="112"/>
      <c r="N44" s="133"/>
      <c r="O44" s="133"/>
      <c r="P44" s="151"/>
      <c r="Q44" s="151"/>
      <c r="R44" s="14"/>
      <c r="S44" s="154"/>
      <c r="T44" s="14"/>
      <c r="U44" s="155"/>
      <c r="V44" s="154"/>
      <c r="W44" s="14"/>
      <c r="X44" s="14"/>
      <c r="Y44" s="14"/>
      <c r="Z44" s="14"/>
    </row>
    <row r="45" spans="1:26" s="150" customFormat="1" x14ac:dyDescent="0.2">
      <c r="A45" s="143" t="s">
        <v>159</v>
      </c>
      <c r="B45" s="169">
        <v>94273</v>
      </c>
      <c r="C45" s="169" t="s">
        <v>107</v>
      </c>
      <c r="D45" s="168" t="s">
        <v>85</v>
      </c>
      <c r="E45" s="152">
        <v>30</v>
      </c>
      <c r="F45" s="153">
        <v>46.61</v>
      </c>
      <c r="G45" s="171">
        <v>58.54</v>
      </c>
      <c r="H45" s="153">
        <v>46.83</v>
      </c>
      <c r="I45" s="153">
        <v>11.71</v>
      </c>
      <c r="J45" s="153">
        <v>1404.9</v>
      </c>
      <c r="K45" s="153">
        <v>351.3</v>
      </c>
      <c r="L45" s="153">
        <v>1756.2</v>
      </c>
      <c r="M45" s="112"/>
      <c r="N45" s="133"/>
      <c r="O45" s="133"/>
      <c r="P45" s="151"/>
      <c r="Q45" s="151"/>
      <c r="R45" s="14"/>
      <c r="S45" s="154"/>
      <c r="T45" s="14"/>
      <c r="U45" s="155"/>
      <c r="V45" s="154"/>
      <c r="W45" s="14"/>
      <c r="X45" s="14"/>
      <c r="Y45" s="14"/>
      <c r="Z45" s="14"/>
    </row>
    <row r="46" spans="1:26" x14ac:dyDescent="0.2">
      <c r="A46" s="122"/>
      <c r="B46" s="122"/>
      <c r="C46" s="122"/>
      <c r="D46" s="122"/>
      <c r="E46" s="152"/>
      <c r="F46" s="152"/>
      <c r="G46" s="123"/>
      <c r="H46" s="120"/>
      <c r="I46" s="120"/>
      <c r="J46" s="120"/>
      <c r="K46" s="120"/>
      <c r="L46" s="120"/>
      <c r="M46" s="108"/>
      <c r="N46" s="113"/>
      <c r="O46"/>
      <c r="P46"/>
      <c r="Q46"/>
    </row>
    <row r="47" spans="1:26" x14ac:dyDescent="0.25">
      <c r="A47" s="225" t="s">
        <v>170</v>
      </c>
      <c r="B47" s="226"/>
      <c r="C47" s="227"/>
      <c r="D47" s="134"/>
      <c r="E47" s="135"/>
      <c r="F47" s="152"/>
      <c r="G47" s="121"/>
      <c r="H47" s="136"/>
      <c r="I47" s="136"/>
      <c r="J47" s="136"/>
      <c r="K47" s="136"/>
      <c r="L47" s="136"/>
      <c r="O47"/>
      <c r="P47"/>
      <c r="Q47"/>
    </row>
    <row r="48" spans="1:26" x14ac:dyDescent="0.2">
      <c r="A48" s="228" t="s">
        <v>75</v>
      </c>
      <c r="B48" s="229"/>
      <c r="C48" s="230"/>
      <c r="D48" s="137"/>
      <c r="E48" s="138"/>
      <c r="F48" s="138"/>
      <c r="G48" s="136"/>
      <c r="H48" s="136"/>
      <c r="I48" s="136"/>
      <c r="J48" s="119" t="s">
        <v>69</v>
      </c>
      <c r="K48" s="119" t="s">
        <v>74</v>
      </c>
      <c r="L48" s="119" t="s">
        <v>72</v>
      </c>
      <c r="O48"/>
      <c r="P48"/>
      <c r="Q48"/>
    </row>
    <row r="49" spans="1:17" x14ac:dyDescent="0.25">
      <c r="A49" s="231" t="s">
        <v>171</v>
      </c>
      <c r="B49" s="232"/>
      <c r="C49" s="233"/>
      <c r="D49" s="139"/>
      <c r="E49" s="138"/>
      <c r="F49" s="138"/>
      <c r="G49" s="140"/>
      <c r="H49" s="224" t="s">
        <v>78</v>
      </c>
      <c r="I49" s="224"/>
      <c r="J49" s="121">
        <v>111870.39999999999</v>
      </c>
      <c r="K49" s="121">
        <v>27983.57</v>
      </c>
      <c r="L49" s="121">
        <v>139853.97</v>
      </c>
      <c r="O49"/>
      <c r="P49"/>
      <c r="Q49"/>
    </row>
    <row r="50" spans="1:17" x14ac:dyDescent="0.25">
      <c r="A50" s="208"/>
      <c r="B50" s="208"/>
      <c r="C50" s="208"/>
      <c r="D50" s="126"/>
      <c r="E50" s="127"/>
      <c r="F50" s="127"/>
      <c r="G50" s="125"/>
      <c r="H50" s="124"/>
      <c r="I50" s="124"/>
      <c r="J50" s="124"/>
      <c r="K50" s="124"/>
      <c r="L50" s="120"/>
      <c r="O50"/>
      <c r="P50"/>
      <c r="Q50"/>
    </row>
    <row r="51" spans="1:17" x14ac:dyDescent="0.25">
      <c r="A51" s="208"/>
      <c r="B51" s="208"/>
      <c r="C51" s="208"/>
      <c r="D51" s="128"/>
      <c r="E51" s="129"/>
      <c r="F51" s="129"/>
      <c r="G51" s="130"/>
      <c r="H51" s="131"/>
      <c r="I51" s="120"/>
      <c r="J51" s="120"/>
      <c r="K51" s="120"/>
      <c r="L51" s="201"/>
      <c r="O51"/>
      <c r="P51"/>
      <c r="Q51"/>
    </row>
    <row r="52" spans="1:17" ht="12.75" x14ac:dyDescent="0.2">
      <c r="A52" s="222"/>
      <c r="B52" s="222"/>
      <c r="C52" s="222"/>
      <c r="D52" s="222"/>
      <c r="E52" s="222"/>
      <c r="F52" s="222"/>
      <c r="G52" s="222"/>
      <c r="H52" s="222"/>
      <c r="I52" s="222"/>
      <c r="J52" s="4"/>
      <c r="K52" s="141"/>
      <c r="O52"/>
      <c r="P52"/>
      <c r="Q52"/>
    </row>
    <row r="53" spans="1:17" x14ac:dyDescent="0.25">
      <c r="A53" s="1"/>
      <c r="B53" s="20"/>
      <c r="C53" s="18"/>
      <c r="D53" s="106"/>
      <c r="E53" s="11"/>
      <c r="F53" s="11"/>
      <c r="G53" s="1"/>
      <c r="H53" s="1"/>
      <c r="I53" s="1"/>
      <c r="J53" s="1"/>
      <c r="K53" s="1"/>
      <c r="O53"/>
      <c r="P53"/>
      <c r="Q53"/>
    </row>
    <row r="54" spans="1:17" x14ac:dyDescent="0.25">
      <c r="B54"/>
      <c r="H54" s="2"/>
      <c r="I54" s="2"/>
      <c r="J54" s="2"/>
      <c r="K54" s="2"/>
      <c r="O54"/>
      <c r="P54"/>
      <c r="Q54"/>
    </row>
    <row r="55" spans="1:17" x14ac:dyDescent="0.25">
      <c r="H55" s="3"/>
      <c r="I55" s="2"/>
      <c r="J55" s="2"/>
      <c r="K55" s="2"/>
      <c r="O55"/>
      <c r="P55"/>
      <c r="Q55"/>
    </row>
    <row r="56" spans="1:17" x14ac:dyDescent="0.25">
      <c r="H56" s="3"/>
      <c r="I56" s="2"/>
      <c r="J56" s="2"/>
      <c r="K56" s="2"/>
      <c r="O56"/>
      <c r="P56"/>
      <c r="Q56"/>
    </row>
  </sheetData>
  <mergeCells count="24">
    <mergeCell ref="O11:R11"/>
    <mergeCell ref="A52:I52"/>
    <mergeCell ref="A10:A11"/>
    <mergeCell ref="C10:C11"/>
    <mergeCell ref="G10:L10"/>
    <mergeCell ref="H49:I49"/>
    <mergeCell ref="A47:C47"/>
    <mergeCell ref="A48:C48"/>
    <mergeCell ref="A49:C49"/>
    <mergeCell ref="F10:F11"/>
    <mergeCell ref="A1:L1"/>
    <mergeCell ref="A2:L2"/>
    <mergeCell ref="A50:C50"/>
    <mergeCell ref="A51:C51"/>
    <mergeCell ref="D10:D11"/>
    <mergeCell ref="E10:E11"/>
    <mergeCell ref="B10:B11"/>
    <mergeCell ref="A3:L3"/>
    <mergeCell ref="A4:L4"/>
    <mergeCell ref="B5:L5"/>
    <mergeCell ref="B6:L6"/>
    <mergeCell ref="B7:L7"/>
    <mergeCell ref="B8:L8"/>
    <mergeCell ref="A9:L9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55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49"/>
  <sheetViews>
    <sheetView view="pageBreakPreview" topLeftCell="A12" zoomScaleNormal="100" zoomScaleSheetLayoutView="100" workbookViewId="0">
      <selection activeCell="C21" sqref="C21"/>
    </sheetView>
  </sheetViews>
  <sheetFormatPr defaultColWidth="9.140625" defaultRowHeight="15" x14ac:dyDescent="0.25"/>
  <cols>
    <col min="1" max="1" width="12.140625" style="5" bestFit="1" customWidth="1"/>
    <col min="2" max="2" width="23.7109375" style="13" bestFit="1" customWidth="1"/>
    <col min="3" max="3" width="72" style="5" bestFit="1" customWidth="1"/>
    <col min="4" max="4" width="6.7109375" style="13" bestFit="1" customWidth="1"/>
    <col min="5" max="5" width="9.140625" style="13" customWidth="1"/>
    <col min="6" max="7" width="10.7109375" style="5" bestFit="1" customWidth="1"/>
    <col min="8" max="8" width="12.28515625" style="5" bestFit="1" customWidth="1"/>
    <col min="9" max="9" width="16" style="5" bestFit="1" customWidth="1"/>
    <col min="10" max="10" width="14.42578125" style="5" bestFit="1" customWidth="1"/>
    <col min="11" max="11" width="34.28515625" style="5" customWidth="1"/>
    <col min="12" max="12" width="0" style="5" hidden="1" customWidth="1"/>
    <col min="13" max="13" width="9.28515625" style="5" bestFit="1" customWidth="1"/>
    <col min="14" max="14" width="14.85546875" style="5" bestFit="1" customWidth="1"/>
    <col min="15" max="16384" width="9.140625" style="5"/>
  </cols>
  <sheetData>
    <row r="1" spans="1:14" ht="22.5" x14ac:dyDescent="0.3">
      <c r="A1" s="202" t="s">
        <v>6</v>
      </c>
      <c r="B1" s="203"/>
      <c r="C1" s="203"/>
      <c r="D1" s="203"/>
      <c r="E1" s="203"/>
      <c r="F1" s="203"/>
      <c r="G1" s="203"/>
      <c r="H1" s="203"/>
      <c r="I1" s="203"/>
      <c r="J1" s="203"/>
      <c r="K1" s="204"/>
      <c r="L1" s="6"/>
      <c r="M1" s="6"/>
    </row>
    <row r="2" spans="1:14" ht="22.5" x14ac:dyDescent="0.3">
      <c r="A2" s="205" t="s">
        <v>7</v>
      </c>
      <c r="B2" s="206"/>
      <c r="C2" s="206"/>
      <c r="D2" s="206"/>
      <c r="E2" s="206"/>
      <c r="F2" s="206"/>
      <c r="G2" s="206"/>
      <c r="H2" s="206"/>
      <c r="I2" s="206"/>
      <c r="J2" s="206"/>
      <c r="K2" s="207"/>
      <c r="L2" s="6"/>
      <c r="M2" s="6"/>
    </row>
    <row r="3" spans="1:14" ht="23.25" x14ac:dyDescent="0.35">
      <c r="A3" s="212" t="s">
        <v>8</v>
      </c>
      <c r="B3" s="213"/>
      <c r="C3" s="213"/>
      <c r="D3" s="213"/>
      <c r="E3" s="213"/>
      <c r="F3" s="213"/>
      <c r="G3" s="213"/>
      <c r="H3" s="213"/>
      <c r="I3" s="213"/>
      <c r="J3" s="213"/>
      <c r="K3" s="214"/>
      <c r="L3" s="8"/>
      <c r="M3" s="8"/>
    </row>
    <row r="4" spans="1:14" ht="33.75" customHeight="1" x14ac:dyDescent="0.35">
      <c r="A4" s="215" t="s">
        <v>175</v>
      </c>
      <c r="B4" s="216"/>
      <c r="C4" s="216"/>
      <c r="D4" s="216"/>
      <c r="E4" s="216"/>
      <c r="F4" s="216"/>
      <c r="G4" s="216"/>
      <c r="H4" s="216"/>
      <c r="I4" s="216"/>
      <c r="J4" s="216"/>
      <c r="K4" s="216"/>
      <c r="L4" s="216"/>
      <c r="M4" s="8"/>
    </row>
    <row r="5" spans="1:14" ht="23.25" customHeight="1" x14ac:dyDescent="0.35">
      <c r="A5" s="181" t="str">
        <f ca="1">'MEMÓRIA QUANTITATIVOS'!A5</f>
        <v>PROJETO:</v>
      </c>
      <c r="B5" s="217" t="s">
        <v>165</v>
      </c>
      <c r="C5" s="217"/>
      <c r="D5" s="217"/>
      <c r="E5" s="217"/>
      <c r="F5" s="217"/>
      <c r="G5" s="217"/>
      <c r="H5" s="217"/>
      <c r="I5" s="217"/>
      <c r="J5" s="217"/>
      <c r="K5" s="217"/>
      <c r="L5" s="217"/>
      <c r="M5" s="8"/>
    </row>
    <row r="6" spans="1:14" ht="24" customHeight="1" x14ac:dyDescent="0.35">
      <c r="A6" s="181" t="str">
        <f ca="1">'MEMÓRIA QUANTITATIVOS'!A6</f>
        <v>LOCAL:</v>
      </c>
      <c r="B6" s="217" t="s">
        <v>173</v>
      </c>
      <c r="C6" s="217"/>
      <c r="D6" s="217"/>
      <c r="E6" s="217"/>
      <c r="F6" s="217"/>
      <c r="G6" s="217"/>
      <c r="H6" s="217"/>
      <c r="I6" s="217"/>
      <c r="J6" s="217"/>
      <c r="K6" s="217"/>
      <c r="L6" s="217"/>
      <c r="M6" s="8"/>
    </row>
    <row r="7" spans="1:14" ht="23.25" x14ac:dyDescent="0.35">
      <c r="A7" s="181" t="str">
        <f ca="1">'MEMÓRIA QUANTITATIVOS'!A7</f>
        <v>TRECHO:</v>
      </c>
      <c r="B7" s="218" t="s">
        <v>174</v>
      </c>
      <c r="C7" s="218"/>
      <c r="D7" s="218"/>
      <c r="E7" s="218"/>
      <c r="F7" s="218"/>
      <c r="G7" s="218"/>
      <c r="H7" s="218"/>
      <c r="I7" s="218"/>
      <c r="J7" s="218"/>
      <c r="K7" s="218"/>
      <c r="L7" s="218"/>
      <c r="M7" s="117"/>
    </row>
    <row r="8" spans="1:14" ht="23.25" x14ac:dyDescent="0.35">
      <c r="A8" s="181" t="str">
        <f ca="1">'MEMÓRIA QUANTITATIVOS'!A8</f>
        <v>ÁREA (m²):</v>
      </c>
      <c r="B8" s="219">
        <v>1444</v>
      </c>
      <c r="C8" s="219"/>
      <c r="D8" s="219"/>
      <c r="E8" s="219"/>
      <c r="F8" s="219"/>
      <c r="G8" s="219"/>
      <c r="H8" s="219"/>
      <c r="I8" s="219"/>
      <c r="J8" s="219"/>
      <c r="K8" s="219"/>
      <c r="L8" s="219"/>
      <c r="M8" s="25"/>
    </row>
    <row r="9" spans="1:14" ht="23.25" x14ac:dyDescent="0.35">
      <c r="A9" s="249" t="s">
        <v>81</v>
      </c>
      <c r="B9" s="250"/>
      <c r="C9" s="250"/>
      <c r="D9" s="250"/>
      <c r="E9" s="250"/>
      <c r="F9" s="250"/>
      <c r="G9" s="250"/>
      <c r="H9" s="250"/>
      <c r="I9" s="250"/>
      <c r="J9" s="250"/>
      <c r="K9" s="251"/>
      <c r="L9" s="7"/>
      <c r="M9" s="8"/>
    </row>
    <row r="10" spans="1:14" x14ac:dyDescent="0.25">
      <c r="A10" s="211" t="s">
        <v>0</v>
      </c>
      <c r="B10" s="211" t="s">
        <v>10</v>
      </c>
      <c r="C10" s="252" t="s">
        <v>1</v>
      </c>
      <c r="D10" s="240" t="s">
        <v>2</v>
      </c>
      <c r="E10" s="241" t="s">
        <v>3</v>
      </c>
      <c r="F10" s="242" t="s">
        <v>4</v>
      </c>
      <c r="G10" s="242"/>
      <c r="H10" s="242"/>
      <c r="I10" s="242"/>
      <c r="J10" s="242"/>
      <c r="K10" s="242"/>
      <c r="M10" s="118"/>
      <c r="N10" s="118"/>
    </row>
    <row r="11" spans="1:14" x14ac:dyDescent="0.25">
      <c r="A11" s="211"/>
      <c r="B11" s="211"/>
      <c r="C11" s="252"/>
      <c r="D11" s="240"/>
      <c r="E11" s="241"/>
      <c r="F11" s="242"/>
      <c r="G11" s="242"/>
      <c r="H11" s="242"/>
      <c r="I11" s="242"/>
      <c r="J11" s="242"/>
      <c r="K11" s="242"/>
      <c r="M11" s="9"/>
      <c r="N11" s="10"/>
    </row>
    <row r="12" spans="1:14" s="23" customFormat="1" x14ac:dyDescent="0.25">
      <c r="A12" s="182">
        <v>1</v>
      </c>
      <c r="B12" s="182"/>
      <c r="C12" s="145" t="s">
        <v>124</v>
      </c>
      <c r="D12" s="145">
        <v>0</v>
      </c>
      <c r="E12" s="144"/>
      <c r="F12" s="242"/>
      <c r="G12" s="242"/>
      <c r="H12" s="242"/>
      <c r="I12" s="242"/>
      <c r="J12" s="242"/>
      <c r="K12" s="242"/>
      <c r="M12" s="148"/>
      <c r="N12" s="149"/>
    </row>
    <row r="13" spans="1:14" x14ac:dyDescent="0.25">
      <c r="A13" s="143" t="s">
        <v>125</v>
      </c>
      <c r="B13" s="169" t="s">
        <v>108</v>
      </c>
      <c r="C13" s="169" t="s">
        <v>109</v>
      </c>
      <c r="D13" s="168" t="s">
        <v>103</v>
      </c>
      <c r="E13" s="146">
        <v>6</v>
      </c>
      <c r="F13" s="244" t="s">
        <v>83</v>
      </c>
      <c r="G13" s="245"/>
      <c r="H13" s="245"/>
      <c r="I13" s="245"/>
      <c r="J13" s="245"/>
      <c r="K13" s="245"/>
      <c r="M13" s="116"/>
      <c r="N13" s="10"/>
    </row>
    <row r="14" spans="1:14" x14ac:dyDescent="0.25">
      <c r="A14" s="143" t="s">
        <v>126</v>
      </c>
      <c r="B14" s="169" t="s">
        <v>110</v>
      </c>
      <c r="C14" s="169" t="s">
        <v>111</v>
      </c>
      <c r="D14" s="168" t="s">
        <v>103</v>
      </c>
      <c r="E14" s="146">
        <v>6</v>
      </c>
      <c r="F14" s="244" t="s">
        <v>83</v>
      </c>
      <c r="G14" s="245" t="s">
        <v>12</v>
      </c>
      <c r="H14" s="245" t="s">
        <v>12</v>
      </c>
      <c r="I14" s="245" t="s">
        <v>12</v>
      </c>
      <c r="J14" s="245" t="s">
        <v>12</v>
      </c>
      <c r="K14" s="245" t="s">
        <v>12</v>
      </c>
      <c r="M14" s="116"/>
      <c r="N14" s="10"/>
    </row>
    <row r="15" spans="1:14" s="23" customFormat="1" ht="23.25" customHeight="1" x14ac:dyDescent="0.35">
      <c r="A15" s="143" t="s">
        <v>127</v>
      </c>
      <c r="B15" s="169" t="s">
        <v>112</v>
      </c>
      <c r="C15" s="169" t="s">
        <v>113</v>
      </c>
      <c r="D15" s="168" t="s">
        <v>85</v>
      </c>
      <c r="E15" s="146">
        <v>20</v>
      </c>
      <c r="F15" s="246" t="s">
        <v>83</v>
      </c>
      <c r="G15" s="247"/>
      <c r="H15" s="247"/>
      <c r="I15" s="247"/>
      <c r="J15" s="247"/>
      <c r="K15" s="247"/>
      <c r="M15" s="24"/>
    </row>
    <row r="16" spans="1:14" s="23" customFormat="1" ht="23.25" x14ac:dyDescent="0.35">
      <c r="A16" s="182">
        <v>2</v>
      </c>
      <c r="B16" s="174"/>
      <c r="C16" s="145" t="s">
        <v>128</v>
      </c>
      <c r="D16" s="145"/>
      <c r="E16" s="105"/>
      <c r="F16" s="248"/>
      <c r="G16" s="248"/>
      <c r="H16" s="248"/>
      <c r="I16" s="248"/>
      <c r="J16" s="248"/>
      <c r="K16" s="248"/>
      <c r="M16" s="24"/>
    </row>
    <row r="17" spans="1:13" ht="23.25" x14ac:dyDescent="0.35">
      <c r="A17" s="143" t="s">
        <v>129</v>
      </c>
      <c r="B17" s="169" t="s">
        <v>163</v>
      </c>
      <c r="C17" s="169" t="s">
        <v>114</v>
      </c>
      <c r="D17" s="143" t="s">
        <v>120</v>
      </c>
      <c r="E17" s="167">
        <v>2.88</v>
      </c>
      <c r="F17" s="243" t="s">
        <v>76</v>
      </c>
      <c r="G17" s="243"/>
      <c r="H17" s="243"/>
      <c r="I17" s="243"/>
      <c r="J17" s="243"/>
      <c r="K17" s="243"/>
      <c r="M17" s="8"/>
    </row>
    <row r="18" spans="1:13" s="23" customFormat="1" ht="23.25" customHeight="1" x14ac:dyDescent="0.35">
      <c r="A18" s="182">
        <v>3</v>
      </c>
      <c r="B18" s="174"/>
      <c r="C18" s="145" t="s">
        <v>130</v>
      </c>
      <c r="D18" s="145"/>
      <c r="E18" s="105"/>
      <c r="F18" s="238"/>
      <c r="G18" s="238"/>
      <c r="H18" s="238"/>
      <c r="I18" s="238"/>
      <c r="J18" s="238"/>
      <c r="K18" s="238"/>
      <c r="M18" s="24"/>
    </row>
    <row r="19" spans="1:13" s="23" customFormat="1" ht="23.25" x14ac:dyDescent="0.35">
      <c r="A19" s="143" t="s">
        <v>131</v>
      </c>
      <c r="B19" s="172">
        <v>98524</v>
      </c>
      <c r="C19" s="172" t="s">
        <v>132</v>
      </c>
      <c r="D19" s="143" t="s">
        <v>120</v>
      </c>
      <c r="E19" s="167">
        <v>1444</v>
      </c>
      <c r="F19" s="236" t="s">
        <v>79</v>
      </c>
      <c r="G19" s="236"/>
      <c r="H19" s="236"/>
      <c r="I19" s="236"/>
      <c r="J19" s="236"/>
      <c r="K19" s="236"/>
      <c r="M19" s="24"/>
    </row>
    <row r="20" spans="1:13" ht="23.25" x14ac:dyDescent="0.35">
      <c r="A20" s="143" t="s">
        <v>133</v>
      </c>
      <c r="B20" s="169" t="s">
        <v>115</v>
      </c>
      <c r="C20" s="170" t="s">
        <v>116</v>
      </c>
      <c r="D20" s="143" t="s">
        <v>120</v>
      </c>
      <c r="E20" s="167">
        <v>2888</v>
      </c>
      <c r="F20" s="236" t="s">
        <v>189</v>
      </c>
      <c r="G20" s="236" t="s">
        <v>11</v>
      </c>
      <c r="H20" s="236" t="s">
        <v>11</v>
      </c>
      <c r="I20" s="236" t="s">
        <v>11</v>
      </c>
      <c r="J20" s="236" t="s">
        <v>11</v>
      </c>
      <c r="K20" s="236" t="s">
        <v>11</v>
      </c>
      <c r="M20" s="8"/>
    </row>
    <row r="21" spans="1:13" ht="52.5" x14ac:dyDescent="0.35">
      <c r="A21" s="143" t="s">
        <v>134</v>
      </c>
      <c r="B21" s="169" t="s">
        <v>164</v>
      </c>
      <c r="C21" s="172" t="s">
        <v>135</v>
      </c>
      <c r="D21" s="143" t="s">
        <v>122</v>
      </c>
      <c r="E21" s="167">
        <v>28.88</v>
      </c>
      <c r="F21" s="236" t="s">
        <v>166</v>
      </c>
      <c r="G21" s="236" t="s">
        <v>64</v>
      </c>
      <c r="H21" s="236" t="s">
        <v>64</v>
      </c>
      <c r="I21" s="236" t="s">
        <v>64</v>
      </c>
      <c r="J21" s="236" t="s">
        <v>64</v>
      </c>
      <c r="K21" s="236" t="s">
        <v>64</v>
      </c>
      <c r="M21" s="8"/>
    </row>
    <row r="22" spans="1:13" ht="27" customHeight="1" x14ac:dyDescent="0.35">
      <c r="A22" s="143" t="s">
        <v>136</v>
      </c>
      <c r="B22" s="169" t="s">
        <v>162</v>
      </c>
      <c r="C22" s="169" t="s">
        <v>123</v>
      </c>
      <c r="D22" s="143" t="s">
        <v>122</v>
      </c>
      <c r="E22" s="167">
        <v>43.32</v>
      </c>
      <c r="F22" s="236" t="s">
        <v>167</v>
      </c>
      <c r="G22" s="236" t="s">
        <v>64</v>
      </c>
      <c r="H22" s="236" t="s">
        <v>64</v>
      </c>
      <c r="I22" s="236" t="s">
        <v>64</v>
      </c>
      <c r="J22" s="236" t="s">
        <v>64</v>
      </c>
      <c r="K22" s="236" t="s">
        <v>64</v>
      </c>
      <c r="M22" s="8"/>
    </row>
    <row r="23" spans="1:13" ht="27" x14ac:dyDescent="0.35">
      <c r="A23" s="143" t="s">
        <v>137</v>
      </c>
      <c r="B23" s="169" t="s">
        <v>162</v>
      </c>
      <c r="C23" s="169" t="s">
        <v>117</v>
      </c>
      <c r="D23" s="143" t="s">
        <v>122</v>
      </c>
      <c r="E23" s="177"/>
      <c r="F23" s="236" t="s">
        <v>82</v>
      </c>
      <c r="G23" s="236"/>
      <c r="H23" s="236"/>
      <c r="I23" s="236"/>
      <c r="J23" s="236"/>
      <c r="K23" s="236"/>
      <c r="M23" s="8"/>
    </row>
    <row r="24" spans="1:13" ht="27" x14ac:dyDescent="0.35">
      <c r="A24" s="143" t="s">
        <v>138</v>
      </c>
      <c r="B24" s="169">
        <v>95876</v>
      </c>
      <c r="C24" s="169" t="s">
        <v>118</v>
      </c>
      <c r="D24" s="143" t="s">
        <v>172</v>
      </c>
      <c r="E24" s="177">
        <v>1407.9</v>
      </c>
      <c r="F24" s="236" t="s">
        <v>188</v>
      </c>
      <c r="G24" s="236" t="s">
        <v>65</v>
      </c>
      <c r="H24" s="236" t="s">
        <v>65</v>
      </c>
      <c r="I24" s="236" t="s">
        <v>65</v>
      </c>
      <c r="J24" s="236" t="s">
        <v>65</v>
      </c>
      <c r="K24" s="236" t="s">
        <v>65</v>
      </c>
      <c r="M24" s="8"/>
    </row>
    <row r="25" spans="1:13" ht="23.25" x14ac:dyDescent="0.35">
      <c r="A25" s="143" t="s">
        <v>139</v>
      </c>
      <c r="B25" s="169">
        <v>96001</v>
      </c>
      <c r="C25" s="169" t="s">
        <v>119</v>
      </c>
      <c r="D25" s="168" t="s">
        <v>120</v>
      </c>
      <c r="E25" s="177"/>
      <c r="F25" s="236" t="s">
        <v>82</v>
      </c>
      <c r="G25" s="236"/>
      <c r="H25" s="236"/>
      <c r="I25" s="236"/>
      <c r="J25" s="236"/>
      <c r="K25" s="236"/>
      <c r="M25" s="8"/>
    </row>
    <row r="26" spans="1:13" ht="23.25" x14ac:dyDescent="0.35">
      <c r="A26" s="143" t="s">
        <v>140</v>
      </c>
      <c r="B26" s="169">
        <v>95876</v>
      </c>
      <c r="C26" s="169" t="s">
        <v>121</v>
      </c>
      <c r="D26" s="168" t="s">
        <v>122</v>
      </c>
      <c r="E26" s="146"/>
      <c r="F26" s="236" t="s">
        <v>82</v>
      </c>
      <c r="G26" s="236"/>
      <c r="H26" s="236"/>
      <c r="I26" s="236"/>
      <c r="J26" s="236"/>
      <c r="K26" s="236"/>
      <c r="M26" s="8"/>
    </row>
    <row r="27" spans="1:13" s="23" customFormat="1" ht="23.25" x14ac:dyDescent="0.35">
      <c r="A27" s="182">
        <v>4</v>
      </c>
      <c r="B27" s="174"/>
      <c r="C27" s="145" t="s">
        <v>141</v>
      </c>
      <c r="D27" s="145"/>
      <c r="E27" s="178"/>
      <c r="F27" s="239"/>
      <c r="G27" s="239"/>
      <c r="H27" s="239"/>
      <c r="I27" s="239"/>
      <c r="J27" s="239"/>
      <c r="K27" s="239"/>
      <c r="M27" s="24"/>
    </row>
    <row r="28" spans="1:13" ht="45" x14ac:dyDescent="0.35">
      <c r="A28" s="143" t="s">
        <v>142</v>
      </c>
      <c r="B28" s="183">
        <v>102512</v>
      </c>
      <c r="C28" s="184" t="s">
        <v>84</v>
      </c>
      <c r="D28" s="183" t="s">
        <v>85</v>
      </c>
      <c r="E28" s="167">
        <v>115</v>
      </c>
      <c r="F28" s="236" t="s">
        <v>176</v>
      </c>
      <c r="G28" s="236"/>
      <c r="H28" s="236"/>
      <c r="I28" s="236"/>
      <c r="J28" s="236"/>
      <c r="K28" s="236"/>
      <c r="M28" s="8"/>
    </row>
    <row r="29" spans="1:13" ht="34.9" customHeight="1" x14ac:dyDescent="0.35">
      <c r="A29" s="143" t="s">
        <v>143</v>
      </c>
      <c r="B29" s="183">
        <v>102513</v>
      </c>
      <c r="C29" s="184" t="s">
        <v>86</v>
      </c>
      <c r="D29" s="183" t="s">
        <v>120</v>
      </c>
      <c r="E29" s="167"/>
      <c r="F29" s="236"/>
      <c r="G29" s="236"/>
      <c r="H29" s="236"/>
      <c r="I29" s="236"/>
      <c r="J29" s="236"/>
      <c r="K29" s="236"/>
      <c r="M29" s="8"/>
    </row>
    <row r="30" spans="1:13" ht="30" x14ac:dyDescent="0.35">
      <c r="A30" s="143" t="s">
        <v>144</v>
      </c>
      <c r="B30" s="183">
        <v>102509</v>
      </c>
      <c r="C30" s="184" t="s">
        <v>87</v>
      </c>
      <c r="D30" s="183" t="s">
        <v>120</v>
      </c>
      <c r="E30" s="167"/>
      <c r="F30" s="236"/>
      <c r="G30" s="236"/>
      <c r="H30" s="236"/>
      <c r="I30" s="236"/>
      <c r="J30" s="236"/>
      <c r="K30" s="236"/>
      <c r="M30" s="8"/>
    </row>
    <row r="31" spans="1:13" ht="23.25" x14ac:dyDescent="0.35">
      <c r="A31" s="143" t="s">
        <v>145</v>
      </c>
      <c r="B31" s="183">
        <v>102498</v>
      </c>
      <c r="C31" s="184" t="s">
        <v>88</v>
      </c>
      <c r="D31" s="185" t="s">
        <v>85</v>
      </c>
      <c r="E31" s="167">
        <v>310</v>
      </c>
      <c r="F31" s="236" t="s">
        <v>176</v>
      </c>
      <c r="G31" s="236"/>
      <c r="H31" s="236"/>
      <c r="I31" s="236"/>
      <c r="J31" s="236"/>
      <c r="K31" s="236"/>
      <c r="M31" s="8"/>
    </row>
    <row r="32" spans="1:13" ht="30" x14ac:dyDescent="0.35">
      <c r="A32" s="143" t="s">
        <v>146</v>
      </c>
      <c r="B32" s="183" t="s">
        <v>89</v>
      </c>
      <c r="C32" s="184" t="s">
        <v>90</v>
      </c>
      <c r="D32" s="185" t="s">
        <v>5</v>
      </c>
      <c r="E32" s="167"/>
      <c r="F32" s="236"/>
      <c r="G32" s="236"/>
      <c r="H32" s="236"/>
      <c r="I32" s="236"/>
      <c r="J32" s="236"/>
      <c r="K32" s="236"/>
      <c r="M32" s="8"/>
    </row>
    <row r="33" spans="1:13" s="23" customFormat="1" ht="30" x14ac:dyDescent="0.35">
      <c r="A33" s="143" t="s">
        <v>147</v>
      </c>
      <c r="B33" s="183" t="s">
        <v>91</v>
      </c>
      <c r="C33" s="184" t="s">
        <v>92</v>
      </c>
      <c r="D33" s="185" t="s">
        <v>5</v>
      </c>
      <c r="E33" s="167"/>
      <c r="F33" s="236"/>
      <c r="G33" s="236"/>
      <c r="H33" s="236"/>
      <c r="I33" s="236"/>
      <c r="J33" s="236"/>
      <c r="K33" s="236"/>
      <c r="M33" s="24"/>
    </row>
    <row r="34" spans="1:13" s="23" customFormat="1" ht="23.25" x14ac:dyDescent="0.35">
      <c r="A34" s="143" t="s">
        <v>148</v>
      </c>
      <c r="B34" s="183" t="s">
        <v>93</v>
      </c>
      <c r="C34" s="184" t="s">
        <v>94</v>
      </c>
      <c r="D34" s="185" t="s">
        <v>5</v>
      </c>
      <c r="E34" s="167"/>
      <c r="F34" s="236"/>
      <c r="G34" s="236"/>
      <c r="H34" s="236"/>
      <c r="I34" s="236"/>
      <c r="J34" s="236"/>
      <c r="K34" s="236"/>
      <c r="M34" s="24"/>
    </row>
    <row r="35" spans="1:13" s="23" customFormat="1" ht="30" x14ac:dyDescent="0.35">
      <c r="A35" s="143" t="s">
        <v>149</v>
      </c>
      <c r="B35" s="183" t="s">
        <v>95</v>
      </c>
      <c r="C35" s="184" t="s">
        <v>96</v>
      </c>
      <c r="D35" s="185" t="s">
        <v>5</v>
      </c>
      <c r="E35" s="167"/>
      <c r="F35" s="236"/>
      <c r="G35" s="236"/>
      <c r="H35" s="236"/>
      <c r="I35" s="236"/>
      <c r="J35" s="236"/>
      <c r="K35" s="236"/>
      <c r="M35" s="24"/>
    </row>
    <row r="36" spans="1:13" s="23" customFormat="1" ht="30" x14ac:dyDescent="0.35">
      <c r="A36" s="143" t="s">
        <v>155</v>
      </c>
      <c r="B36" s="183" t="s">
        <v>97</v>
      </c>
      <c r="C36" s="184" t="s">
        <v>98</v>
      </c>
      <c r="D36" s="185" t="s">
        <v>5</v>
      </c>
      <c r="E36" s="167"/>
      <c r="F36" s="236"/>
      <c r="G36" s="236"/>
      <c r="H36" s="236"/>
      <c r="I36" s="236"/>
      <c r="J36" s="236"/>
      <c r="K36" s="236"/>
      <c r="M36" s="24"/>
    </row>
    <row r="37" spans="1:13" ht="30" x14ac:dyDescent="0.35">
      <c r="A37" s="143" t="s">
        <v>156</v>
      </c>
      <c r="B37" s="183" t="s">
        <v>95</v>
      </c>
      <c r="C37" s="184" t="s">
        <v>99</v>
      </c>
      <c r="D37" s="185" t="s">
        <v>5</v>
      </c>
      <c r="E37" s="146"/>
      <c r="F37" s="236"/>
      <c r="G37" s="236"/>
      <c r="H37" s="236"/>
      <c r="I37" s="236"/>
      <c r="J37" s="236"/>
      <c r="K37" s="236"/>
      <c r="M37" s="8"/>
    </row>
    <row r="38" spans="1:13" ht="23.25" x14ac:dyDescent="0.35">
      <c r="A38" s="143" t="s">
        <v>157</v>
      </c>
      <c r="B38" s="183" t="s">
        <v>168</v>
      </c>
      <c r="C38" s="184" t="s">
        <v>169</v>
      </c>
      <c r="D38" s="185" t="s">
        <v>5</v>
      </c>
      <c r="E38" s="167"/>
      <c r="F38" s="236"/>
      <c r="G38" s="236"/>
      <c r="H38" s="236"/>
      <c r="I38" s="236"/>
      <c r="J38" s="236"/>
      <c r="K38" s="236"/>
      <c r="M38" s="8"/>
    </row>
    <row r="39" spans="1:13" ht="23.25" x14ac:dyDescent="0.35">
      <c r="A39" s="143" t="s">
        <v>158</v>
      </c>
      <c r="B39" s="183" t="s">
        <v>100</v>
      </c>
      <c r="C39" s="184" t="s">
        <v>101</v>
      </c>
      <c r="D39" s="168" t="s">
        <v>2</v>
      </c>
      <c r="E39" s="167"/>
      <c r="F39" s="236"/>
      <c r="G39" s="236"/>
      <c r="H39" s="236"/>
      <c r="I39" s="236"/>
      <c r="J39" s="236"/>
      <c r="K39" s="236"/>
      <c r="M39" s="8"/>
    </row>
    <row r="40" spans="1:13" s="23" customFormat="1" ht="23.25" x14ac:dyDescent="0.35">
      <c r="A40" s="182">
        <v>5</v>
      </c>
      <c r="B40" s="174"/>
      <c r="C40" s="145" t="s">
        <v>150</v>
      </c>
      <c r="D40" s="145"/>
      <c r="E40" s="178"/>
      <c r="F40" s="237"/>
      <c r="G40" s="237"/>
      <c r="H40" s="237"/>
      <c r="I40" s="237"/>
      <c r="J40" s="237"/>
      <c r="K40" s="237"/>
      <c r="M40" s="24"/>
    </row>
    <row r="41" spans="1:13" ht="22.9" customHeight="1" x14ac:dyDescent="0.35">
      <c r="A41" s="143" t="s">
        <v>151</v>
      </c>
      <c r="B41" s="169">
        <v>88249</v>
      </c>
      <c r="C41" s="169" t="s">
        <v>102</v>
      </c>
      <c r="D41" s="168" t="s">
        <v>103</v>
      </c>
      <c r="E41" s="179">
        <v>20</v>
      </c>
      <c r="F41" s="236" t="s">
        <v>83</v>
      </c>
      <c r="G41" s="236"/>
      <c r="H41" s="236"/>
      <c r="I41" s="236"/>
      <c r="J41" s="236"/>
      <c r="K41" s="236"/>
      <c r="M41" s="8"/>
    </row>
    <row r="42" spans="1:13" ht="22.9" customHeight="1" x14ac:dyDescent="0.35">
      <c r="A42" s="143" t="s">
        <v>152</v>
      </c>
      <c r="B42" s="169">
        <v>88321</v>
      </c>
      <c r="C42" s="169" t="s">
        <v>104</v>
      </c>
      <c r="D42" s="168" t="s">
        <v>103</v>
      </c>
      <c r="E42" s="180">
        <v>20</v>
      </c>
      <c r="F42" s="236" t="s">
        <v>83</v>
      </c>
      <c r="G42" s="236"/>
      <c r="H42" s="236"/>
      <c r="I42" s="236"/>
      <c r="J42" s="236"/>
      <c r="K42" s="236"/>
      <c r="M42" s="8"/>
    </row>
    <row r="43" spans="1:13" ht="22.9" customHeight="1" x14ac:dyDescent="0.35">
      <c r="A43" s="143" t="s">
        <v>153</v>
      </c>
      <c r="B43" s="169">
        <v>90781</v>
      </c>
      <c r="C43" s="170" t="s">
        <v>105</v>
      </c>
      <c r="D43" s="168" t="s">
        <v>103</v>
      </c>
      <c r="E43" s="179">
        <v>20</v>
      </c>
      <c r="F43" s="236" t="s">
        <v>83</v>
      </c>
      <c r="G43" s="236"/>
      <c r="H43" s="236"/>
      <c r="I43" s="236"/>
      <c r="J43" s="236"/>
      <c r="K43" s="236"/>
      <c r="M43" s="8"/>
    </row>
    <row r="44" spans="1:13" x14ac:dyDescent="0.25">
      <c r="A44" s="143" t="s">
        <v>154</v>
      </c>
      <c r="B44" s="169">
        <v>88253</v>
      </c>
      <c r="C44" s="170" t="s">
        <v>106</v>
      </c>
      <c r="D44" s="168" t="s">
        <v>103</v>
      </c>
      <c r="E44" s="179">
        <v>20</v>
      </c>
      <c r="F44" s="236" t="s">
        <v>83</v>
      </c>
      <c r="G44" s="236"/>
      <c r="H44" s="236"/>
      <c r="I44" s="236"/>
      <c r="J44" s="236"/>
      <c r="K44" s="236"/>
    </row>
    <row r="45" spans="1:13" s="23" customFormat="1" ht="25.5" x14ac:dyDescent="0.25">
      <c r="A45" s="143" t="s">
        <v>159</v>
      </c>
      <c r="B45" s="169">
        <v>94273</v>
      </c>
      <c r="C45" s="169" t="s">
        <v>107</v>
      </c>
      <c r="D45" s="168" t="s">
        <v>85</v>
      </c>
      <c r="E45" s="167">
        <v>30</v>
      </c>
      <c r="F45" s="236" t="s">
        <v>83</v>
      </c>
      <c r="G45" s="236"/>
      <c r="H45" s="236"/>
      <c r="I45" s="236"/>
      <c r="J45" s="236"/>
      <c r="K45" s="236"/>
    </row>
    <row r="46" spans="1:13" ht="25.5" customHeight="1" x14ac:dyDescent="0.25">
      <c r="A46" s="143"/>
      <c r="B46" s="143"/>
      <c r="C46" s="143"/>
      <c r="D46" s="143"/>
      <c r="E46" s="147"/>
      <c r="F46" s="236"/>
      <c r="G46" s="236"/>
      <c r="H46" s="236"/>
      <c r="I46" s="236"/>
      <c r="J46" s="236"/>
      <c r="K46" s="236"/>
    </row>
    <row r="47" spans="1:13" x14ac:dyDescent="0.25">
      <c r="A47" s="143"/>
      <c r="B47" s="143"/>
      <c r="C47" s="143"/>
      <c r="D47" s="143"/>
      <c r="E47" s="166"/>
      <c r="F47" s="236"/>
      <c r="G47" s="236"/>
      <c r="H47" s="236"/>
      <c r="I47" s="236"/>
      <c r="J47" s="236"/>
      <c r="K47" s="236"/>
    </row>
    <row r="48" spans="1:13" x14ac:dyDescent="0.25">
      <c r="A48" s="143"/>
      <c r="B48" s="143"/>
      <c r="C48" s="143"/>
      <c r="D48" s="165"/>
      <c r="E48" s="167"/>
      <c r="F48" s="235"/>
      <c r="G48" s="236"/>
      <c r="H48" s="236"/>
      <c r="I48" s="236"/>
      <c r="J48" s="236"/>
      <c r="K48" s="236"/>
    </row>
    <row r="49" spans="1:11" x14ac:dyDescent="0.25">
      <c r="A49" s="143"/>
      <c r="B49" s="143"/>
      <c r="C49" s="143"/>
      <c r="D49" s="165"/>
      <c r="E49" s="167"/>
      <c r="F49" s="235"/>
      <c r="G49" s="236"/>
      <c r="H49" s="236"/>
      <c r="I49" s="236"/>
      <c r="J49" s="236"/>
      <c r="K49" s="236"/>
    </row>
  </sheetData>
  <mergeCells count="53">
    <mergeCell ref="B6:L6"/>
    <mergeCell ref="B8:L8"/>
    <mergeCell ref="A4:L4"/>
    <mergeCell ref="B5:L5"/>
    <mergeCell ref="F19:K19"/>
    <mergeCell ref="F13:K13"/>
    <mergeCell ref="F14:K14"/>
    <mergeCell ref="F15:K15"/>
    <mergeCell ref="F16:K16"/>
    <mergeCell ref="A9:K9"/>
    <mergeCell ref="A10:A11"/>
    <mergeCell ref="B10:B11"/>
    <mergeCell ref="C10:C11"/>
    <mergeCell ref="F12:K12"/>
    <mergeCell ref="A1:K1"/>
    <mergeCell ref="A2:K2"/>
    <mergeCell ref="A3:K3"/>
    <mergeCell ref="F18:K18"/>
    <mergeCell ref="F30:K30"/>
    <mergeCell ref="F22:K22"/>
    <mergeCell ref="F28:K28"/>
    <mergeCell ref="F29:K29"/>
    <mergeCell ref="F27:K27"/>
    <mergeCell ref="D10:D11"/>
    <mergeCell ref="E10:E11"/>
    <mergeCell ref="F10:K11"/>
    <mergeCell ref="F23:K23"/>
    <mergeCell ref="B7:L7"/>
    <mergeCell ref="F17:K17"/>
    <mergeCell ref="F20:K20"/>
    <mergeCell ref="F21:K21"/>
    <mergeCell ref="F34:K34"/>
    <mergeCell ref="F35:K35"/>
    <mergeCell ref="F36:K36"/>
    <mergeCell ref="F48:K48"/>
    <mergeCell ref="F32:K32"/>
    <mergeCell ref="F33:K33"/>
    <mergeCell ref="F38:K38"/>
    <mergeCell ref="F26:K26"/>
    <mergeCell ref="F37:K37"/>
    <mergeCell ref="F31:K31"/>
    <mergeCell ref="F49:K49"/>
    <mergeCell ref="F47:K47"/>
    <mergeCell ref="F24:K24"/>
    <mergeCell ref="F25:K25"/>
    <mergeCell ref="F46:K46"/>
    <mergeCell ref="F45:K45"/>
    <mergeCell ref="F44:K44"/>
    <mergeCell ref="F43:K43"/>
    <mergeCell ref="F42:K42"/>
    <mergeCell ref="F41:K41"/>
    <mergeCell ref="F40:K40"/>
    <mergeCell ref="F39:K39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44" orientation="portrait" r:id="rId1"/>
  <colBreaks count="1" manualBreakCount="1">
    <brk id="11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BreakPreview" zoomScale="60" zoomScaleNormal="100" workbookViewId="0">
      <selection activeCell="A14" sqref="A14:G25"/>
    </sheetView>
  </sheetViews>
  <sheetFormatPr defaultRowHeight="12.75" x14ac:dyDescent="0.2"/>
  <cols>
    <col min="1" max="1" width="10.42578125" customWidth="1"/>
    <col min="2" max="2" width="56.42578125" bestFit="1" customWidth="1"/>
    <col min="3" max="3" width="11.85546875" bestFit="1" customWidth="1"/>
    <col min="4" max="4" width="15.42578125" bestFit="1" customWidth="1"/>
    <col min="5" max="6" width="14.28515625" bestFit="1" customWidth="1"/>
    <col min="7" max="7" width="16.85546875" bestFit="1" customWidth="1"/>
  </cols>
  <sheetData>
    <row r="1" spans="1:7" ht="18.75" x14ac:dyDescent="0.3">
      <c r="A1" s="260" t="s">
        <v>6</v>
      </c>
      <c r="B1" s="260"/>
      <c r="C1" s="260"/>
      <c r="D1" s="260"/>
      <c r="E1" s="260"/>
      <c r="F1" s="260"/>
      <c r="G1" s="260"/>
    </row>
    <row r="2" spans="1:7" ht="18.75" x14ac:dyDescent="0.3">
      <c r="A2" s="260" t="s">
        <v>7</v>
      </c>
      <c r="B2" s="260"/>
      <c r="C2" s="260"/>
      <c r="D2" s="260"/>
      <c r="E2" s="260"/>
      <c r="F2" s="260"/>
      <c r="G2" s="260"/>
    </row>
    <row r="3" spans="1:7" ht="18.75" x14ac:dyDescent="0.3">
      <c r="A3" s="260" t="s">
        <v>8</v>
      </c>
      <c r="B3" s="260"/>
      <c r="C3" s="260"/>
      <c r="D3" s="260"/>
      <c r="E3" s="260"/>
      <c r="F3" s="260"/>
      <c r="G3" s="260"/>
    </row>
    <row r="4" spans="1:7" ht="18.75" x14ac:dyDescent="0.3">
      <c r="A4" s="260"/>
      <c r="B4" s="260"/>
      <c r="C4" s="260"/>
      <c r="D4" s="260"/>
      <c r="E4" s="260"/>
      <c r="F4" s="260"/>
      <c r="G4" s="260"/>
    </row>
    <row r="5" spans="1:7" ht="63.75" customHeight="1" x14ac:dyDescent="0.3">
      <c r="A5" s="261" t="s">
        <v>175</v>
      </c>
      <c r="B5" s="261"/>
      <c r="C5" s="261"/>
      <c r="D5" s="261"/>
      <c r="E5" s="261"/>
      <c r="F5" s="261"/>
      <c r="G5" s="261"/>
    </row>
    <row r="6" spans="1:7" ht="18.75" x14ac:dyDescent="0.3">
      <c r="A6" s="260"/>
      <c r="B6" s="260"/>
      <c r="C6" s="260"/>
      <c r="D6" s="260"/>
      <c r="E6" s="260"/>
      <c r="F6" s="260"/>
      <c r="G6" s="260"/>
    </row>
    <row r="7" spans="1:7" ht="15.75" x14ac:dyDescent="0.25">
      <c r="A7" s="186" t="s">
        <v>177</v>
      </c>
      <c r="B7" s="219" t="s">
        <v>165</v>
      </c>
      <c r="C7" s="219"/>
      <c r="D7" s="219"/>
      <c r="E7" s="219"/>
      <c r="F7" s="219"/>
      <c r="G7" s="219"/>
    </row>
    <row r="8" spans="1:7" ht="15.75" x14ac:dyDescent="0.25">
      <c r="A8" s="186" t="s">
        <v>178</v>
      </c>
      <c r="B8" s="262" t="s">
        <v>173</v>
      </c>
      <c r="C8" s="262"/>
      <c r="D8" s="262"/>
      <c r="E8" s="262"/>
      <c r="F8" s="262"/>
      <c r="G8" s="262"/>
    </row>
    <row r="9" spans="1:7" ht="15.75" x14ac:dyDescent="0.25">
      <c r="A9" s="186" t="s">
        <v>179</v>
      </c>
      <c r="B9" s="262" t="s">
        <v>174</v>
      </c>
      <c r="C9" s="262"/>
      <c r="D9" s="262"/>
      <c r="E9" s="262"/>
      <c r="F9" s="262"/>
      <c r="G9" s="262"/>
    </row>
    <row r="10" spans="1:7" ht="15.75" x14ac:dyDescent="0.25">
      <c r="A10" s="186" t="s">
        <v>180</v>
      </c>
      <c r="B10" s="262">
        <v>1444</v>
      </c>
      <c r="C10" s="262"/>
      <c r="D10" s="262"/>
      <c r="E10" s="262"/>
      <c r="F10" s="262"/>
      <c r="G10" s="262"/>
    </row>
    <row r="11" spans="1:7" x14ac:dyDescent="0.2">
      <c r="A11" s="187"/>
      <c r="B11" s="187"/>
      <c r="C11" s="187"/>
      <c r="D11" s="187"/>
      <c r="E11" s="187"/>
      <c r="F11" s="187"/>
      <c r="G11" s="187"/>
    </row>
    <row r="12" spans="1:7" ht="15.75" x14ac:dyDescent="0.25">
      <c r="A12" s="263" t="s">
        <v>181</v>
      </c>
      <c r="B12" s="263"/>
      <c r="C12" s="263"/>
      <c r="D12" s="263"/>
      <c r="E12" s="263"/>
      <c r="F12" s="263"/>
      <c r="G12" s="263"/>
    </row>
    <row r="13" spans="1:7" x14ac:dyDescent="0.2">
      <c r="A13" s="188"/>
      <c r="B13" s="188"/>
      <c r="C13" s="188"/>
      <c r="D13" s="189" t="s">
        <v>182</v>
      </c>
      <c r="E13" s="189" t="s">
        <v>183</v>
      </c>
      <c r="F13" s="189" t="s">
        <v>184</v>
      </c>
      <c r="G13" s="189" t="s">
        <v>185</v>
      </c>
    </row>
    <row r="14" spans="1:7" ht="15" x14ac:dyDescent="0.25">
      <c r="A14" s="254">
        <v>1</v>
      </c>
      <c r="B14" s="255" t="s">
        <v>124</v>
      </c>
      <c r="C14" s="190" t="s">
        <v>186</v>
      </c>
      <c r="D14" s="191">
        <v>5060.42</v>
      </c>
      <c r="E14" s="191">
        <v>0</v>
      </c>
      <c r="F14" s="191">
        <v>0</v>
      </c>
      <c r="G14" s="192">
        <v>5060.42</v>
      </c>
    </row>
    <row r="15" spans="1:7" ht="15" x14ac:dyDescent="0.25">
      <c r="A15" s="254"/>
      <c r="B15" s="256"/>
      <c r="C15" s="190" t="s">
        <v>187</v>
      </c>
      <c r="D15" s="193">
        <v>1</v>
      </c>
      <c r="E15" s="193"/>
      <c r="F15" s="194"/>
      <c r="G15" s="195">
        <v>1</v>
      </c>
    </row>
    <row r="16" spans="1:7" ht="15" x14ac:dyDescent="0.25">
      <c r="A16" s="257">
        <v>2</v>
      </c>
      <c r="B16" s="258" t="s">
        <v>128</v>
      </c>
      <c r="C16" s="196" t="s">
        <v>186</v>
      </c>
      <c r="D16" s="197">
        <v>1270.45</v>
      </c>
      <c r="E16" s="197">
        <v>0</v>
      </c>
      <c r="F16" s="197">
        <v>0</v>
      </c>
      <c r="G16" s="198">
        <v>1270.45</v>
      </c>
    </row>
    <row r="17" spans="1:7" ht="15" x14ac:dyDescent="0.25">
      <c r="A17" s="257"/>
      <c r="B17" s="259"/>
      <c r="C17" s="196" t="s">
        <v>187</v>
      </c>
      <c r="D17" s="199">
        <v>1</v>
      </c>
      <c r="E17" s="199"/>
      <c r="F17" s="199"/>
      <c r="G17" s="200">
        <v>1</v>
      </c>
    </row>
    <row r="18" spans="1:7" ht="15" x14ac:dyDescent="0.25">
      <c r="A18" s="254">
        <v>3</v>
      </c>
      <c r="B18" s="255" t="s">
        <v>130</v>
      </c>
      <c r="C18" s="190" t="s">
        <v>186</v>
      </c>
      <c r="D18" s="191">
        <v>127777.60000000001</v>
      </c>
      <c r="E18" s="191">
        <v>0</v>
      </c>
      <c r="F18" s="191">
        <v>0</v>
      </c>
      <c r="G18" s="192">
        <v>127777.60000000001</v>
      </c>
    </row>
    <row r="19" spans="1:7" ht="15" x14ac:dyDescent="0.25">
      <c r="A19" s="254"/>
      <c r="B19" s="256"/>
      <c r="C19" s="190" t="s">
        <v>187</v>
      </c>
      <c r="D19" s="193">
        <v>1</v>
      </c>
      <c r="E19" s="193"/>
      <c r="F19" s="193"/>
      <c r="G19" s="195">
        <v>1</v>
      </c>
    </row>
    <row r="20" spans="1:7" ht="15" x14ac:dyDescent="0.25">
      <c r="A20" s="257">
        <v>4</v>
      </c>
      <c r="B20" s="258" t="s">
        <v>141</v>
      </c>
      <c r="C20" s="196" t="s">
        <v>186</v>
      </c>
      <c r="D20" s="197">
        <v>1414.3</v>
      </c>
      <c r="E20" s="197">
        <v>0</v>
      </c>
      <c r="F20" s="197">
        <v>0</v>
      </c>
      <c r="G20" s="198">
        <v>1414.3</v>
      </c>
    </row>
    <row r="21" spans="1:7" ht="15" x14ac:dyDescent="0.25">
      <c r="A21" s="257"/>
      <c r="B21" s="259"/>
      <c r="C21" s="196" t="s">
        <v>187</v>
      </c>
      <c r="D21" s="199">
        <v>1</v>
      </c>
      <c r="E21" s="199"/>
      <c r="F21" s="199"/>
      <c r="G21" s="200">
        <v>1</v>
      </c>
    </row>
    <row r="22" spans="1:7" ht="15" x14ac:dyDescent="0.25">
      <c r="A22" s="254">
        <v>5</v>
      </c>
      <c r="B22" s="255" t="s">
        <v>150</v>
      </c>
      <c r="C22" s="190" t="s">
        <v>186</v>
      </c>
      <c r="D22" s="191">
        <v>4331.2</v>
      </c>
      <c r="E22" s="191">
        <v>0</v>
      </c>
      <c r="F22" s="191">
        <v>0</v>
      </c>
      <c r="G22" s="192">
        <v>4331.2</v>
      </c>
    </row>
    <row r="23" spans="1:7" ht="15" x14ac:dyDescent="0.25">
      <c r="A23" s="254"/>
      <c r="B23" s="256"/>
      <c r="C23" s="190" t="s">
        <v>187</v>
      </c>
      <c r="D23" s="193">
        <v>1</v>
      </c>
      <c r="E23" s="193"/>
      <c r="F23" s="193"/>
      <c r="G23" s="195">
        <v>1</v>
      </c>
    </row>
    <row r="24" spans="1:7" x14ac:dyDescent="0.2">
      <c r="A24" s="253"/>
      <c r="B24" s="254" t="s">
        <v>185</v>
      </c>
      <c r="C24" s="190" t="s">
        <v>186</v>
      </c>
      <c r="D24" s="191">
        <v>139853.97</v>
      </c>
      <c r="E24" s="191">
        <v>0</v>
      </c>
      <c r="F24" s="191">
        <v>0</v>
      </c>
      <c r="G24" s="191">
        <v>139853.97</v>
      </c>
    </row>
    <row r="25" spans="1:7" ht="15" x14ac:dyDescent="0.25">
      <c r="A25" s="253"/>
      <c r="B25" s="254"/>
      <c r="C25" s="190" t="s">
        <v>187</v>
      </c>
      <c r="D25" s="194">
        <v>1</v>
      </c>
      <c r="E25" s="194">
        <v>0</v>
      </c>
      <c r="F25" s="194">
        <v>0</v>
      </c>
      <c r="G25" s="195">
        <v>1</v>
      </c>
    </row>
  </sheetData>
  <mergeCells count="23">
    <mergeCell ref="A14:A15"/>
    <mergeCell ref="B14:B15"/>
    <mergeCell ref="A1:G1"/>
    <mergeCell ref="A2:G2"/>
    <mergeCell ref="A3:G3"/>
    <mergeCell ref="A4:G4"/>
    <mergeCell ref="A5:G5"/>
    <mergeCell ref="A6:G6"/>
    <mergeCell ref="B7:G7"/>
    <mergeCell ref="B8:G8"/>
    <mergeCell ref="B9:G9"/>
    <mergeCell ref="B10:G10"/>
    <mergeCell ref="A12:G12"/>
    <mergeCell ref="A24:A25"/>
    <mergeCell ref="B24:B25"/>
    <mergeCell ref="A22:A23"/>
    <mergeCell ref="B22:B23"/>
    <mergeCell ref="A16:A17"/>
    <mergeCell ref="B16:B17"/>
    <mergeCell ref="A18:A19"/>
    <mergeCell ref="B18:B19"/>
    <mergeCell ref="A20:A21"/>
    <mergeCell ref="B20:B21"/>
  </mergeCells>
  <pageMargins left="0.511811024" right="0.511811024" top="0.78740157499999996" bottom="0.78740157499999996" header="0.31496062000000002" footer="0.31496062000000002"/>
  <pageSetup paperSize="9" scale="6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zoomScaleNormal="100" zoomScaleSheetLayoutView="100" workbookViewId="0">
      <selection activeCell="C14" sqref="C14"/>
    </sheetView>
  </sheetViews>
  <sheetFormatPr defaultColWidth="9.140625" defaultRowHeight="15" x14ac:dyDescent="0.25"/>
  <cols>
    <col min="1" max="1" width="9.28515625" style="5" bestFit="1" customWidth="1"/>
    <col min="2" max="2" width="9.140625" style="5"/>
    <col min="3" max="3" width="72.5703125" style="5" bestFit="1" customWidth="1"/>
    <col min="4" max="4" width="12" style="5" bestFit="1" customWidth="1"/>
    <col min="5" max="8" width="0" style="5" hidden="1" customWidth="1"/>
    <col min="9" max="16384" width="9.140625" style="5"/>
  </cols>
  <sheetData>
    <row r="1" spans="1:15" ht="30" x14ac:dyDescent="0.4">
      <c r="A1" s="267" t="s">
        <v>6</v>
      </c>
      <c r="B1" s="268"/>
      <c r="C1" s="268"/>
      <c r="D1" s="268"/>
      <c r="E1" s="268"/>
      <c r="F1" s="268"/>
      <c r="G1" s="268"/>
      <c r="H1" s="28"/>
      <c r="I1" s="28"/>
      <c r="J1" s="29"/>
    </row>
    <row r="2" spans="1:15" ht="23.25" x14ac:dyDescent="0.35">
      <c r="A2" s="269" t="s">
        <v>7</v>
      </c>
      <c r="B2" s="270"/>
      <c r="C2" s="270"/>
      <c r="D2" s="270"/>
      <c r="E2" s="270"/>
      <c r="F2" s="270"/>
      <c r="G2" s="270"/>
      <c r="H2" s="30"/>
      <c r="I2" s="30"/>
      <c r="J2" s="31"/>
    </row>
    <row r="3" spans="1:15" ht="18.75" x14ac:dyDescent="0.3">
      <c r="A3" s="271" t="s">
        <v>8</v>
      </c>
      <c r="B3" s="272"/>
      <c r="C3" s="272"/>
      <c r="D3" s="272"/>
      <c r="E3" s="272"/>
      <c r="F3" s="272"/>
      <c r="G3" s="272"/>
      <c r="H3" s="32"/>
      <c r="I3" s="32"/>
    </row>
    <row r="4" spans="1:15" ht="53.25" customHeight="1" x14ac:dyDescent="0.3">
      <c r="A4" s="273" t="s">
        <v>63</v>
      </c>
      <c r="B4" s="273"/>
      <c r="C4" s="273"/>
      <c r="D4" s="273"/>
      <c r="E4" s="273"/>
      <c r="F4" s="273"/>
      <c r="G4" s="273"/>
      <c r="H4" s="33"/>
      <c r="I4" s="33"/>
    </row>
    <row r="5" spans="1:15" ht="47.25" customHeight="1" x14ac:dyDescent="0.3">
      <c r="A5" s="274" t="s">
        <v>13</v>
      </c>
      <c r="B5" s="274"/>
      <c r="C5" s="274"/>
      <c r="D5" s="274"/>
      <c r="E5" s="29"/>
      <c r="F5" s="29"/>
      <c r="G5" s="29"/>
      <c r="H5" s="29"/>
      <c r="I5" s="29"/>
    </row>
    <row r="6" spans="1:15" ht="15.75" x14ac:dyDescent="0.25">
      <c r="A6" s="275"/>
      <c r="B6" s="276"/>
      <c r="C6" s="276"/>
      <c r="D6" s="277"/>
      <c r="E6" s="31"/>
      <c r="F6" s="31"/>
      <c r="G6" s="31"/>
      <c r="H6" s="31"/>
      <c r="I6" s="31"/>
    </row>
    <row r="7" spans="1:15" x14ac:dyDescent="0.25">
      <c r="A7" s="34"/>
      <c r="B7" s="35"/>
      <c r="C7" s="35"/>
      <c r="D7" s="36"/>
    </row>
    <row r="8" spans="1:15" ht="15.75" x14ac:dyDescent="0.25">
      <c r="A8" s="37"/>
      <c r="B8" s="38"/>
      <c r="C8" s="39" t="s">
        <v>14</v>
      </c>
      <c r="D8" s="40"/>
    </row>
    <row r="9" spans="1:15" ht="15.75" x14ac:dyDescent="0.25">
      <c r="A9" s="41">
        <v>1</v>
      </c>
      <c r="B9" s="38" t="s">
        <v>15</v>
      </c>
      <c r="C9" s="42" t="s">
        <v>16</v>
      </c>
      <c r="D9" s="43">
        <v>4.2299999999999997E-2</v>
      </c>
      <c r="E9" s="5">
        <v>3.8</v>
      </c>
      <c r="F9" s="5">
        <v>4.67</v>
      </c>
      <c r="G9" s="5">
        <f>E9+F9</f>
        <v>8.4699999999999989</v>
      </c>
      <c r="H9" s="5">
        <f>G9/2</f>
        <v>4.2349999999999994</v>
      </c>
    </row>
    <row r="10" spans="1:15" ht="15.75" x14ac:dyDescent="0.25">
      <c r="A10" s="41">
        <v>2</v>
      </c>
      <c r="B10" s="38" t="s">
        <v>17</v>
      </c>
      <c r="C10" s="42" t="s">
        <v>18</v>
      </c>
      <c r="D10" s="43">
        <v>5.3E-3</v>
      </c>
      <c r="E10" s="5">
        <v>0.32</v>
      </c>
      <c r="F10" s="5">
        <v>0.74</v>
      </c>
      <c r="G10" s="5">
        <f>E10+F10</f>
        <v>1.06</v>
      </c>
      <c r="H10" s="5">
        <f>G10/2</f>
        <v>0.53</v>
      </c>
    </row>
    <row r="11" spans="1:15" ht="15.75" x14ac:dyDescent="0.25">
      <c r="A11" s="41">
        <v>3</v>
      </c>
      <c r="B11" s="38" t="s">
        <v>19</v>
      </c>
      <c r="C11" s="42" t="s">
        <v>20</v>
      </c>
      <c r="D11" s="43">
        <v>7.4000000000000003E-3</v>
      </c>
      <c r="E11" s="5">
        <v>0.5</v>
      </c>
      <c r="F11" s="5">
        <v>0.97</v>
      </c>
      <c r="G11" s="5">
        <f>E11+F11</f>
        <v>1.47</v>
      </c>
      <c r="H11" s="5">
        <f>G11/2</f>
        <v>0.73499999999999999</v>
      </c>
    </row>
    <row r="12" spans="1:15" ht="15.75" x14ac:dyDescent="0.25">
      <c r="A12" s="41">
        <v>4</v>
      </c>
      <c r="B12" s="38" t="s">
        <v>21</v>
      </c>
      <c r="C12" s="42" t="s">
        <v>22</v>
      </c>
      <c r="D12" s="43">
        <v>1.12E-2</v>
      </c>
      <c r="E12" s="5">
        <v>1.02</v>
      </c>
      <c r="F12" s="5">
        <v>1.21</v>
      </c>
      <c r="G12" s="5">
        <f>E12+F12</f>
        <v>2.23</v>
      </c>
      <c r="H12" s="5">
        <f>G12/2</f>
        <v>1.115</v>
      </c>
    </row>
    <row r="13" spans="1:15" ht="15.75" x14ac:dyDescent="0.25">
      <c r="A13" s="44">
        <v>5</v>
      </c>
      <c r="B13" s="39" t="s">
        <v>23</v>
      </c>
      <c r="C13" s="42" t="s">
        <v>24</v>
      </c>
      <c r="D13" s="43">
        <v>7.6700000000000004E-2</v>
      </c>
      <c r="E13" s="5">
        <v>6.64</v>
      </c>
      <c r="F13" s="5">
        <v>8.69</v>
      </c>
      <c r="G13" s="5">
        <f>E13+F13</f>
        <v>15.329999999999998</v>
      </c>
      <c r="H13" s="5">
        <f>G13/2</f>
        <v>7.6649999999999991</v>
      </c>
    </row>
    <row r="14" spans="1:15" ht="15.75" x14ac:dyDescent="0.25">
      <c r="A14" s="44">
        <v>6</v>
      </c>
      <c r="B14" s="39" t="s">
        <v>25</v>
      </c>
      <c r="C14" s="42" t="s">
        <v>26</v>
      </c>
      <c r="D14" s="43">
        <f>D15+D16+D17+D18</f>
        <v>8.5499999999999993E-2</v>
      </c>
    </row>
    <row r="15" spans="1:15" ht="15.75" x14ac:dyDescent="0.25">
      <c r="A15" s="44" t="s">
        <v>27</v>
      </c>
      <c r="B15" s="38" t="s">
        <v>28</v>
      </c>
      <c r="C15" s="45" t="s">
        <v>28</v>
      </c>
      <c r="D15" s="46">
        <v>6.4999999999999997E-3</v>
      </c>
    </row>
    <row r="16" spans="1:15" ht="15.75" x14ac:dyDescent="0.25">
      <c r="A16" s="44" t="s">
        <v>29</v>
      </c>
      <c r="B16" s="38" t="s">
        <v>30</v>
      </c>
      <c r="C16" s="45" t="s">
        <v>30</v>
      </c>
      <c r="D16" s="46">
        <v>0.03</v>
      </c>
      <c r="J16" s="47"/>
      <c r="K16" s="47"/>
      <c r="L16" s="47"/>
      <c r="M16" s="47"/>
      <c r="N16" s="47"/>
      <c r="O16" s="47"/>
    </row>
    <row r="17" spans="1:15" ht="15.75" x14ac:dyDescent="0.25">
      <c r="A17" s="44" t="s">
        <v>31</v>
      </c>
      <c r="B17" s="38" t="s">
        <v>32</v>
      </c>
      <c r="C17" s="45" t="s">
        <v>33</v>
      </c>
      <c r="D17" s="46">
        <v>4.4999999999999998E-2</v>
      </c>
      <c r="J17" s="47"/>
      <c r="K17" s="47"/>
      <c r="L17" s="47"/>
      <c r="M17" s="47"/>
      <c r="N17" s="47"/>
      <c r="O17" s="47"/>
    </row>
    <row r="18" spans="1:15" ht="15.75" x14ac:dyDescent="0.25">
      <c r="A18" s="44" t="s">
        <v>34</v>
      </c>
      <c r="B18" s="38" t="s">
        <v>35</v>
      </c>
      <c r="C18" s="45" t="s">
        <v>36</v>
      </c>
      <c r="D18" s="46">
        <v>4.0000000000000001E-3</v>
      </c>
      <c r="G18" s="48">
        <v>0.37</v>
      </c>
      <c r="H18" s="48"/>
      <c r="J18" s="47"/>
      <c r="K18" s="47"/>
      <c r="L18" s="47"/>
      <c r="M18" s="47"/>
      <c r="N18" s="47"/>
      <c r="O18" s="47"/>
    </row>
    <row r="19" spans="1:15" ht="15.75" x14ac:dyDescent="0.25">
      <c r="A19" s="49"/>
      <c r="B19" s="50"/>
      <c r="C19" s="51"/>
      <c r="D19" s="52"/>
      <c r="G19" s="48"/>
      <c r="H19" s="48"/>
      <c r="J19" s="47"/>
      <c r="K19" s="47"/>
      <c r="L19" s="47"/>
      <c r="M19" s="47"/>
      <c r="N19" s="47"/>
      <c r="O19" s="47"/>
    </row>
    <row r="20" spans="1:15" ht="15.75" x14ac:dyDescent="0.25">
      <c r="A20" s="53"/>
      <c r="B20" s="54"/>
      <c r="C20" s="55"/>
      <c r="D20" s="56"/>
      <c r="G20" s="48">
        <f>G18*2</f>
        <v>0.74</v>
      </c>
      <c r="J20" s="47"/>
      <c r="K20" s="47"/>
      <c r="L20" s="47"/>
      <c r="M20" s="47"/>
      <c r="N20" s="47"/>
      <c r="O20" s="47"/>
    </row>
    <row r="21" spans="1:15" ht="7.5" customHeight="1" x14ac:dyDescent="0.25">
      <c r="A21" s="49"/>
      <c r="B21" s="31"/>
      <c r="C21" s="50"/>
      <c r="D21" s="57"/>
      <c r="J21" s="58"/>
      <c r="K21" s="58"/>
      <c r="L21" s="58"/>
      <c r="M21" s="58"/>
      <c r="N21" s="58"/>
      <c r="O21" s="58"/>
    </row>
    <row r="22" spans="1:15" ht="15.75" x14ac:dyDescent="0.25">
      <c r="A22" s="59"/>
      <c r="B22" s="60"/>
      <c r="C22" s="61"/>
      <c r="D22" s="62"/>
      <c r="F22" s="47"/>
      <c r="G22" s="47"/>
      <c r="H22" s="58"/>
      <c r="I22" s="58"/>
      <c r="J22" s="58"/>
      <c r="K22" s="58"/>
      <c r="L22" s="58"/>
      <c r="M22" s="58"/>
      <c r="N22" s="58"/>
      <c r="O22" s="58"/>
    </row>
    <row r="23" spans="1:15" ht="15.75" x14ac:dyDescent="0.25">
      <c r="A23" s="264" t="s">
        <v>37</v>
      </c>
      <c r="B23" s="265"/>
      <c r="C23" s="265"/>
      <c r="D23" s="266"/>
      <c r="F23" s="47"/>
      <c r="G23" s="47"/>
      <c r="H23" s="32"/>
      <c r="I23" s="32"/>
    </row>
    <row r="24" spans="1:15" ht="15.75" x14ac:dyDescent="0.25">
      <c r="A24" s="63"/>
      <c r="B24" s="64"/>
      <c r="C24" s="65" t="s">
        <v>38</v>
      </c>
      <c r="D24" s="66">
        <f>((((((1+D9+D10+D11)*(1+D12)*(1+D13)))/(1-D14))))-1</f>
        <v>0.25603147862219822</v>
      </c>
      <c r="E24" s="67"/>
      <c r="F24" s="47"/>
      <c r="G24" s="47"/>
      <c r="H24" s="32"/>
      <c r="I24" s="32"/>
    </row>
    <row r="25" spans="1:15" ht="15.75" x14ac:dyDescent="0.25">
      <c r="A25" s="68"/>
      <c r="B25" s="60"/>
      <c r="C25" s="69"/>
      <c r="D25" s="70"/>
      <c r="F25" s="47"/>
      <c r="G25" s="47"/>
      <c r="H25" s="58"/>
      <c r="I25" s="58"/>
    </row>
    <row r="26" spans="1:15" x14ac:dyDescent="0.25">
      <c r="A26" s="71"/>
      <c r="B26" s="72"/>
      <c r="C26" s="73"/>
      <c r="D26" s="74"/>
      <c r="F26" s="47"/>
      <c r="G26" s="47"/>
      <c r="H26" s="58"/>
      <c r="I26" s="58"/>
    </row>
    <row r="27" spans="1:15" x14ac:dyDescent="0.25">
      <c r="A27" s="71" t="s">
        <v>39</v>
      </c>
      <c r="B27" s="72"/>
      <c r="C27" s="75"/>
      <c r="D27" s="76"/>
    </row>
    <row r="28" spans="1:15" ht="15.75" thickBot="1" x14ac:dyDescent="0.3">
      <c r="A28" s="77" t="s">
        <v>40</v>
      </c>
      <c r="B28" s="78"/>
      <c r="C28" s="79"/>
      <c r="D28" s="80"/>
    </row>
    <row r="29" spans="1:15" x14ac:dyDescent="0.25">
      <c r="A29" s="81"/>
      <c r="B29" s="82"/>
      <c r="C29" s="81"/>
      <c r="D29" s="81"/>
    </row>
    <row r="30" spans="1:15" x14ac:dyDescent="0.25">
      <c r="A30" s="81"/>
      <c r="B30" s="81" t="s">
        <v>41</v>
      </c>
      <c r="C30" s="81"/>
      <c r="D30" s="81"/>
    </row>
  </sheetData>
  <mergeCells count="7">
    <mergeCell ref="A23:D23"/>
    <mergeCell ref="A1:G1"/>
    <mergeCell ref="A2:G2"/>
    <mergeCell ref="A3:G3"/>
    <mergeCell ref="A4:G4"/>
    <mergeCell ref="A5:D5"/>
    <mergeCell ref="A6:D6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view="pageBreakPreview" zoomScaleNormal="85" zoomScaleSheetLayoutView="100" workbookViewId="0">
      <selection activeCell="A5" sqref="A5:D5"/>
    </sheetView>
  </sheetViews>
  <sheetFormatPr defaultColWidth="9.140625" defaultRowHeight="15" x14ac:dyDescent="0.25"/>
  <cols>
    <col min="1" max="1" width="56.42578125" style="5" bestFit="1" customWidth="1"/>
    <col min="2" max="2" width="76.5703125" style="5" bestFit="1" customWidth="1"/>
    <col min="3" max="3" width="43" style="5" bestFit="1" customWidth="1"/>
    <col min="4" max="4" width="14.85546875" style="5" bestFit="1" customWidth="1"/>
    <col min="5" max="5" width="15.140625" style="5" bestFit="1" customWidth="1"/>
    <col min="6" max="6" width="11.85546875" style="5" bestFit="1" customWidth="1"/>
    <col min="7" max="7" width="13.7109375" style="5" bestFit="1" customWidth="1"/>
    <col min="8" max="16384" width="9.140625" style="88"/>
  </cols>
  <sheetData>
    <row r="1" spans="1:11" s="85" customFormat="1" ht="23.25" x14ac:dyDescent="0.35">
      <c r="A1" s="267" t="s">
        <v>6</v>
      </c>
      <c r="B1" s="268"/>
      <c r="C1" s="268"/>
      <c r="D1" s="268"/>
      <c r="E1" s="83"/>
      <c r="F1" s="83"/>
      <c r="G1" s="83"/>
      <c r="H1" s="84"/>
      <c r="I1" s="84"/>
      <c r="J1" s="84"/>
      <c r="K1" s="84"/>
    </row>
    <row r="2" spans="1:11" s="85" customFormat="1" ht="23.25" x14ac:dyDescent="0.35">
      <c r="A2" s="269" t="s">
        <v>7</v>
      </c>
      <c r="B2" s="270"/>
      <c r="C2" s="270"/>
      <c r="D2" s="270"/>
      <c r="E2" s="27"/>
      <c r="F2" s="27"/>
      <c r="G2" s="27"/>
      <c r="H2" s="86"/>
      <c r="I2" s="86"/>
      <c r="J2" s="86"/>
      <c r="K2" s="86"/>
    </row>
    <row r="3" spans="1:11" ht="18.75" x14ac:dyDescent="0.3">
      <c r="A3" s="271" t="s">
        <v>8</v>
      </c>
      <c r="B3" s="272"/>
      <c r="C3" s="272"/>
      <c r="D3" s="272"/>
      <c r="E3" s="87"/>
      <c r="F3" s="87"/>
      <c r="G3" s="87"/>
    </row>
    <row r="4" spans="1:11" ht="42" customHeight="1" x14ac:dyDescent="0.3">
      <c r="A4" s="278" t="str">
        <f>'MEMÓRIA QUANTITATIVOS'!A4:K4</f>
        <v>1 - OBJETO: Fornecimento de material, mão de obra, equipamentos e responsabilidade técnica na implantação de drenagem pluvial, terraplanagem, pavimentação com blocos de concreto e capeamento asfáltico em diversas ruas do município de Campo Bom</v>
      </c>
      <c r="B4" s="279"/>
      <c r="C4" s="279"/>
      <c r="D4" s="279"/>
      <c r="E4" s="27"/>
      <c r="F4" s="27"/>
      <c r="G4" s="27"/>
    </row>
    <row r="5" spans="1:11" s="91" customFormat="1" ht="23.25" x14ac:dyDescent="0.35">
      <c r="A5" s="280" t="s">
        <v>42</v>
      </c>
      <c r="B5" s="280"/>
      <c r="C5" s="280"/>
      <c r="D5" s="280"/>
      <c r="E5" s="89"/>
      <c r="F5" s="89"/>
      <c r="G5" s="89"/>
      <c r="H5" s="90"/>
      <c r="I5" s="90"/>
      <c r="J5" s="90"/>
      <c r="K5" s="90"/>
    </row>
    <row r="6" spans="1:11" s="95" customFormat="1" ht="18.75" x14ac:dyDescent="0.3">
      <c r="A6" s="92" t="s">
        <v>43</v>
      </c>
      <c r="B6" s="92" t="s">
        <v>44</v>
      </c>
      <c r="C6" s="92" t="s">
        <v>45</v>
      </c>
      <c r="D6" s="92" t="s">
        <v>46</v>
      </c>
      <c r="E6" s="93"/>
      <c r="F6" s="93"/>
      <c r="G6" s="93"/>
      <c r="H6" s="94"/>
      <c r="I6" s="94"/>
      <c r="J6" s="94"/>
      <c r="K6" s="94"/>
    </row>
    <row r="7" spans="1:11" s="95" customFormat="1" ht="18.75" x14ac:dyDescent="0.3">
      <c r="A7" s="92" t="s">
        <v>47</v>
      </c>
      <c r="B7" s="92" t="s">
        <v>48</v>
      </c>
      <c r="C7" s="92" t="s">
        <v>49</v>
      </c>
      <c r="D7" s="92">
        <v>12.9</v>
      </c>
      <c r="E7" s="93"/>
      <c r="F7" s="93"/>
      <c r="G7" s="93"/>
      <c r="H7" s="94"/>
      <c r="I7" s="94"/>
      <c r="J7" s="94"/>
      <c r="K7" s="94"/>
    </row>
    <row r="8" spans="1:11" s="95" customFormat="1" ht="18.75" x14ac:dyDescent="0.3">
      <c r="A8" s="92" t="s">
        <v>50</v>
      </c>
      <c r="B8" s="92" t="s">
        <v>51</v>
      </c>
      <c r="C8" s="92" t="s">
        <v>52</v>
      </c>
      <c r="D8" s="92">
        <v>6.4</v>
      </c>
      <c r="E8" s="93"/>
      <c r="F8" s="93"/>
      <c r="G8" s="93"/>
      <c r="H8" s="94"/>
      <c r="I8" s="94"/>
      <c r="J8" s="94"/>
      <c r="K8" s="94"/>
    </row>
    <row r="9" spans="1:11" s="95" customFormat="1" ht="18.75" x14ac:dyDescent="0.3">
      <c r="A9" s="92" t="s">
        <v>53</v>
      </c>
      <c r="B9" s="92" t="s">
        <v>54</v>
      </c>
      <c r="C9" s="92" t="s">
        <v>52</v>
      </c>
      <c r="D9" s="92">
        <v>27.7</v>
      </c>
      <c r="E9" s="93"/>
      <c r="F9" s="93"/>
      <c r="G9" s="93"/>
      <c r="H9" s="94"/>
      <c r="I9" s="94"/>
      <c r="J9" s="94"/>
      <c r="K9" s="94"/>
    </row>
    <row r="10" spans="1:11" s="91" customFormat="1" ht="23.25" x14ac:dyDescent="0.35">
      <c r="A10" s="92" t="s">
        <v>55</v>
      </c>
      <c r="B10" s="92" t="s">
        <v>56</v>
      </c>
      <c r="C10" s="92" t="s">
        <v>52</v>
      </c>
      <c r="D10" s="92">
        <v>27.7</v>
      </c>
      <c r="E10" s="96"/>
      <c r="F10" s="96"/>
      <c r="G10" s="96"/>
      <c r="H10" s="90"/>
      <c r="I10" s="90"/>
      <c r="J10" s="90"/>
      <c r="K10" s="90"/>
    </row>
    <row r="11" spans="1:11" s="91" customFormat="1" ht="23.25" x14ac:dyDescent="0.35">
      <c r="A11" s="92" t="s">
        <v>57</v>
      </c>
      <c r="B11" s="92" t="s">
        <v>58</v>
      </c>
      <c r="C11" s="92" t="s">
        <v>52</v>
      </c>
      <c r="D11" s="92">
        <v>12.3</v>
      </c>
      <c r="E11" s="96"/>
      <c r="F11" s="96"/>
      <c r="G11" s="96"/>
      <c r="H11" s="90"/>
      <c r="I11" s="90"/>
      <c r="J11" s="90"/>
      <c r="K11" s="90"/>
    </row>
    <row r="12" spans="1:11" s="91" customFormat="1" ht="23.25" x14ac:dyDescent="0.35">
      <c r="A12" s="97"/>
      <c r="B12" s="96"/>
      <c r="C12" s="92" t="s">
        <v>59</v>
      </c>
      <c r="D12" s="92">
        <f>AVERAGE(D7:D11)</f>
        <v>17.399999999999999</v>
      </c>
      <c r="E12" s="96"/>
      <c r="F12" s="96"/>
      <c r="G12" s="96"/>
      <c r="H12" s="90"/>
      <c r="I12" s="90"/>
      <c r="J12" s="90"/>
      <c r="K12" s="90"/>
    </row>
    <row r="13" spans="1:11" ht="18.75" x14ac:dyDescent="0.3">
      <c r="A13" s="98"/>
      <c r="C13" s="92" t="s">
        <v>60</v>
      </c>
      <c r="D13" s="92">
        <f>MEDIAN(D7:D11)</f>
        <v>12.9</v>
      </c>
    </row>
    <row r="14" spans="1:11" ht="18.75" x14ac:dyDescent="0.3">
      <c r="A14" s="98"/>
      <c r="C14" s="92" t="s">
        <v>61</v>
      </c>
      <c r="D14" s="92" t="s">
        <v>62</v>
      </c>
    </row>
    <row r="15" spans="1:11" x14ac:dyDescent="0.25">
      <c r="A15" s="99"/>
      <c r="B15" s="100"/>
      <c r="C15" s="100"/>
      <c r="D15" s="100"/>
      <c r="E15" s="101"/>
      <c r="F15" s="101"/>
      <c r="G15" s="101"/>
    </row>
    <row r="16" spans="1:11" ht="15.75" x14ac:dyDescent="0.25">
      <c r="A16" s="102"/>
      <c r="B16" s="102"/>
      <c r="C16" s="102"/>
      <c r="D16" s="102"/>
      <c r="E16" s="103"/>
      <c r="F16" s="103"/>
      <c r="G16" s="103"/>
    </row>
    <row r="17" spans="1:7" ht="15.75" x14ac:dyDescent="0.25">
      <c r="A17" s="104" t="s">
        <v>73</v>
      </c>
      <c r="B17" s="102"/>
      <c r="C17" s="102"/>
      <c r="D17" s="102"/>
      <c r="E17" s="103"/>
      <c r="F17" s="103"/>
      <c r="G17" s="103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77" orientation="portrait" r:id="rId1"/>
  <colBreaks count="1" manualBreakCount="1">
    <brk id="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4</vt:i4>
      </vt:variant>
    </vt:vector>
  </HeadingPairs>
  <TitlesOfParts>
    <vt:vector size="9" baseType="lpstr">
      <vt:lpstr>ORÇAMENTO</vt:lpstr>
      <vt:lpstr>MEMÓRIA QUANTITATIVOS</vt:lpstr>
      <vt:lpstr>CRONOGRAMA FÍSICO FINANCEIRO</vt:lpstr>
      <vt:lpstr>BDI </vt:lpstr>
      <vt:lpstr>ESTIMATIVA DE DMTS</vt:lpstr>
      <vt:lpstr>'BDI '!Area_de_impressao</vt:lpstr>
      <vt:lpstr>'ESTIMATIVA DE DMTS'!Area_de_impressao</vt:lpstr>
      <vt:lpstr>'MEMÓRIA QUANTITATIVOS'!Area_de_impressao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bonini</dc:creator>
  <cp:lastModifiedBy>INFO-088776</cp:lastModifiedBy>
  <cp:lastPrinted>2024-09-24T11:37:14Z</cp:lastPrinted>
  <dcterms:created xsi:type="dcterms:W3CDTF">2013-03-08T10:47:06Z</dcterms:created>
  <dcterms:modified xsi:type="dcterms:W3CDTF">2024-09-24T11:53:15Z</dcterms:modified>
</cp:coreProperties>
</file>